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ulhem/Documents/MesDocs_mulhem/talks/Cours/2021-2022/MOSIG/"/>
    </mc:Choice>
  </mc:AlternateContent>
  <xr:revisionPtr revIDLastSave="0" documentId="13_ncr:1_{BB73FD09-E72C-944E-90FB-58AC4F92EB87}" xr6:coauthVersionLast="47" xr6:coauthVersionMax="47" xr10:uidLastSave="{00000000-0000-0000-0000-000000000000}"/>
  <bookViews>
    <workbookView xWindow="1360" yWindow="460" windowWidth="26480" windowHeight="19160" tabRatio="500" activeTab="1" xr2:uid="{00000000-000D-0000-FFFF-FFFF00000000}"/>
  </bookViews>
  <sheets>
    <sheet name="Feuil1" sheetId="1" r:id="rId1"/>
    <sheet name="Feuil2" sheetId="2" r:id="rId2"/>
  </sheets>
  <definedNames>
    <definedName name="lambda">Feuil1!$D$10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7" i="2" l="1"/>
  <c r="G27" i="2" s="1"/>
  <c r="J27" i="2" s="1"/>
  <c r="F28" i="2"/>
  <c r="G28" i="2" s="1"/>
  <c r="F29" i="2"/>
  <c r="G29" i="2" s="1"/>
  <c r="F30" i="2"/>
  <c r="G30" i="2" s="1"/>
  <c r="K30" i="2" s="1"/>
  <c r="F31" i="2"/>
  <c r="G31" i="2" s="1"/>
  <c r="I31" i="2" s="1"/>
  <c r="F32" i="2"/>
  <c r="G32" i="2" s="1"/>
  <c r="F33" i="2"/>
  <c r="G33" i="2" s="1"/>
  <c r="F34" i="2"/>
  <c r="G34" i="2" s="1"/>
  <c r="J34" i="2" s="1"/>
  <c r="F35" i="2"/>
  <c r="G35" i="2" s="1"/>
  <c r="J35" i="2" s="1"/>
  <c r="F36" i="2"/>
  <c r="G36" i="2" s="1"/>
  <c r="E7" i="1"/>
  <c r="D7" i="1"/>
  <c r="F5" i="1"/>
  <c r="F4" i="1"/>
  <c r="J33" i="2" l="1"/>
  <c r="I33" i="2"/>
  <c r="H4" i="1"/>
  <c r="G4" i="1"/>
  <c r="K35" i="2"/>
  <c r="K34" i="2"/>
  <c r="J36" i="2"/>
  <c r="K36" i="2"/>
  <c r="J32" i="2"/>
  <c r="K32" i="2"/>
  <c r="I32" i="2"/>
  <c r="H5" i="1"/>
  <c r="E20" i="1" s="1"/>
  <c r="E21" i="1" s="1"/>
  <c r="G5" i="1"/>
  <c r="D20" i="1" s="1"/>
  <c r="D21" i="1" s="1"/>
  <c r="I36" i="2"/>
  <c r="K29" i="2"/>
  <c r="J29" i="2"/>
  <c r="J37" i="2" s="1"/>
  <c r="I29" i="2"/>
  <c r="I34" i="2"/>
  <c r="K28" i="2"/>
  <c r="J28" i="2"/>
  <c r="I28" i="2"/>
  <c r="I35" i="2"/>
  <c r="K27" i="2"/>
  <c r="I27" i="2"/>
  <c r="I30" i="2"/>
  <c r="K31" i="2"/>
  <c r="K33" i="2"/>
  <c r="L7" i="1"/>
  <c r="E8" i="1" s="1"/>
  <c r="J31" i="2"/>
  <c r="J30" i="2"/>
  <c r="D8" i="1" l="1"/>
  <c r="F21" i="1"/>
  <c r="G21" i="1" s="1"/>
  <c r="I37" i="2"/>
  <c r="K37" i="2"/>
  <c r="D18" i="1"/>
  <c r="D19" i="1" s="1"/>
  <c r="D16" i="1"/>
  <c r="H21" i="1"/>
  <c r="E16" i="1"/>
  <c r="E18" i="1"/>
  <c r="E19" i="1" s="1"/>
  <c r="E22" i="1" l="1"/>
  <c r="F19" i="1"/>
  <c r="H19" i="1" s="1"/>
  <c r="D22" i="1"/>
  <c r="F40" i="2"/>
  <c r="G40" i="2" s="1"/>
  <c r="F46" i="2"/>
  <c r="G46" i="2" s="1"/>
  <c r="F43" i="2"/>
  <c r="G43" i="2" s="1"/>
  <c r="F41" i="2"/>
  <c r="G41" i="2" s="1"/>
  <c r="F47" i="2"/>
  <c r="G47" i="2" s="1"/>
  <c r="F42" i="2"/>
  <c r="G42" i="2" s="1"/>
  <c r="F39" i="2"/>
  <c r="G39" i="2" s="1"/>
  <c r="F44" i="2"/>
  <c r="G44" i="2" s="1"/>
  <c r="F45" i="2"/>
  <c r="G45" i="2" s="1"/>
  <c r="F38" i="2"/>
  <c r="G38" i="2" s="1"/>
  <c r="G19" i="1" l="1"/>
  <c r="I47" i="2"/>
  <c r="K47" i="2"/>
  <c r="J47" i="2"/>
  <c r="I43" i="2"/>
  <c r="J43" i="2"/>
  <c r="K43" i="2"/>
  <c r="K42" i="2"/>
  <c r="J42" i="2"/>
  <c r="I42" i="2"/>
  <c r="K41" i="2"/>
  <c r="J41" i="2"/>
  <c r="I41" i="2"/>
  <c r="I46" i="2"/>
  <c r="K46" i="2"/>
  <c r="J46" i="2"/>
  <c r="K40" i="2"/>
  <c r="J40" i="2"/>
  <c r="I40" i="2"/>
  <c r="L22" i="1"/>
  <c r="D23" i="1"/>
  <c r="J38" i="2"/>
  <c r="I38" i="2"/>
  <c r="K38" i="2"/>
  <c r="I45" i="2"/>
  <c r="K45" i="2"/>
  <c r="J45" i="2"/>
  <c r="E23" i="1"/>
  <c r="E25" i="1" s="1"/>
  <c r="K44" i="2"/>
  <c r="I44" i="2"/>
  <c r="J44" i="2"/>
  <c r="J39" i="2"/>
  <c r="I39" i="2"/>
  <c r="K39" i="2"/>
  <c r="J48" i="2" l="1"/>
  <c r="D25" i="1"/>
  <c r="E26" i="1"/>
  <c r="E27" i="1"/>
  <c r="E28" i="1" s="1"/>
  <c r="I48" i="2"/>
  <c r="D26" i="1"/>
  <c r="D27" i="1"/>
  <c r="D28" i="1" s="1"/>
  <c r="K48" i="2"/>
  <c r="F52" i="2" l="1"/>
  <c r="G52" i="2" s="1"/>
  <c r="F54" i="2"/>
  <c r="G54" i="2" s="1"/>
  <c r="F55" i="2"/>
  <c r="G55" i="2" s="1"/>
  <c r="F50" i="2"/>
  <c r="G50" i="2" s="1"/>
  <c r="F56" i="2"/>
  <c r="G56" i="2" s="1"/>
  <c r="F51" i="2"/>
  <c r="G51" i="2" s="1"/>
  <c r="F57" i="2"/>
  <c r="G57" i="2" s="1"/>
  <c r="F49" i="2"/>
  <c r="G49" i="2" s="1"/>
  <c r="F58" i="2"/>
  <c r="G58" i="2" s="1"/>
  <c r="F53" i="2"/>
  <c r="G53" i="2" s="1"/>
  <c r="J58" i="2" l="1"/>
  <c r="I58" i="2"/>
  <c r="K58" i="2"/>
  <c r="I53" i="2"/>
  <c r="K53" i="2"/>
  <c r="J53" i="2"/>
  <c r="I51" i="2"/>
  <c r="K51" i="2"/>
  <c r="J51" i="2"/>
  <c r="J57" i="2"/>
  <c r="I57" i="2"/>
  <c r="K57" i="2"/>
  <c r="J56" i="2"/>
  <c r="I56" i="2"/>
  <c r="K56" i="2"/>
  <c r="I49" i="2"/>
  <c r="K49" i="2"/>
  <c r="J49" i="2"/>
  <c r="K50" i="2"/>
  <c r="I50" i="2"/>
  <c r="J50" i="2"/>
  <c r="K55" i="2"/>
  <c r="I55" i="2"/>
  <c r="J55" i="2"/>
  <c r="J54" i="2"/>
  <c r="K54" i="2"/>
  <c r="I54" i="2"/>
  <c r="I52" i="2"/>
  <c r="K52" i="2"/>
  <c r="J52" i="2"/>
  <c r="I59" i="2" l="1"/>
  <c r="J59" i="2"/>
  <c r="K59" i="2"/>
  <c r="F67" i="2" l="1"/>
  <c r="G67" i="2" s="1"/>
  <c r="F63" i="2"/>
  <c r="G63" i="2" s="1"/>
  <c r="F62" i="2"/>
  <c r="G62" i="2" s="1"/>
  <c r="F69" i="2"/>
  <c r="G69" i="2" s="1"/>
  <c r="F68" i="2"/>
  <c r="G68" i="2" s="1"/>
  <c r="F61" i="2"/>
  <c r="G61" i="2" s="1"/>
  <c r="F60" i="2"/>
  <c r="G60" i="2" s="1"/>
  <c r="F66" i="2"/>
  <c r="G66" i="2" s="1"/>
  <c r="F65" i="2"/>
  <c r="G65" i="2" s="1"/>
  <c r="F64" i="2"/>
  <c r="G64" i="2" s="1"/>
  <c r="K66" i="2" l="1"/>
  <c r="J66" i="2"/>
  <c r="I66" i="2"/>
  <c r="J60" i="2"/>
  <c r="I60" i="2"/>
  <c r="K60" i="2"/>
  <c r="I61" i="2"/>
  <c r="K61" i="2"/>
  <c r="J61" i="2"/>
  <c r="K68" i="2"/>
  <c r="J68" i="2"/>
  <c r="I68" i="2"/>
  <c r="K69" i="2"/>
  <c r="J69" i="2"/>
  <c r="I69" i="2"/>
  <c r="J62" i="2"/>
  <c r="I62" i="2"/>
  <c r="K62" i="2"/>
  <c r="I65" i="2"/>
  <c r="J65" i="2"/>
  <c r="K65" i="2"/>
  <c r="K64" i="2"/>
  <c r="J64" i="2"/>
  <c r="I64" i="2"/>
  <c r="J63" i="2"/>
  <c r="I63" i="2"/>
  <c r="K63" i="2"/>
  <c r="J67" i="2"/>
  <c r="I67" i="2"/>
  <c r="K67" i="2"/>
  <c r="J70" i="2" l="1"/>
  <c r="I70" i="2"/>
  <c r="K70" i="2"/>
  <c r="F76" i="2" l="1"/>
  <c r="G76" i="2" s="1"/>
  <c r="F78" i="2"/>
  <c r="G78" i="2" s="1"/>
  <c r="F88" i="2"/>
  <c r="G88" i="2" s="1"/>
  <c r="F79" i="2"/>
  <c r="G79" i="2" s="1"/>
  <c r="F83" i="2"/>
  <c r="G83" i="2" s="1"/>
  <c r="F74" i="2"/>
  <c r="G74" i="2" s="1"/>
  <c r="F89" i="2"/>
  <c r="G89" i="2" s="1"/>
  <c r="F80" i="2"/>
  <c r="G80" i="2" s="1"/>
  <c r="F84" i="2"/>
  <c r="G84" i="2" s="1"/>
  <c r="F75" i="2"/>
  <c r="G75" i="2" s="1"/>
  <c r="F90" i="2"/>
  <c r="G90" i="2" s="1"/>
  <c r="F85" i="2"/>
  <c r="G85" i="2" s="1"/>
  <c r="F86" i="2"/>
  <c r="G86" i="2" s="1"/>
  <c r="F77" i="2"/>
  <c r="G77" i="2" s="1"/>
  <c r="F71" i="2"/>
  <c r="G71" i="2" s="1"/>
  <c r="F72" i="2"/>
  <c r="G72" i="2" s="1"/>
  <c r="F73" i="2"/>
  <c r="G73" i="2" s="1"/>
  <c r="F87" i="2"/>
  <c r="G87" i="2" s="1"/>
  <c r="K75" i="2" l="1"/>
  <c r="J75" i="2"/>
  <c r="I75" i="2"/>
  <c r="K90" i="2"/>
  <c r="I90" i="2"/>
  <c r="J90" i="2"/>
  <c r="I79" i="2"/>
  <c r="K79" i="2"/>
  <c r="J79" i="2"/>
  <c r="J86" i="2"/>
  <c r="I86" i="2"/>
  <c r="K86" i="2"/>
  <c r="I80" i="2"/>
  <c r="K80" i="2"/>
  <c r="J80" i="2"/>
  <c r="K88" i="2"/>
  <c r="J88" i="2"/>
  <c r="I88" i="2"/>
  <c r="I77" i="2"/>
  <c r="K77" i="2"/>
  <c r="J77" i="2"/>
  <c r="K84" i="2"/>
  <c r="I84" i="2"/>
  <c r="J84" i="2"/>
  <c r="K74" i="2"/>
  <c r="J74" i="2"/>
  <c r="I74" i="2"/>
  <c r="K78" i="2"/>
  <c r="J78" i="2"/>
  <c r="I78" i="2"/>
  <c r="I71" i="2"/>
  <c r="J71" i="2"/>
  <c r="J81" i="2" s="1"/>
  <c r="K71" i="2"/>
  <c r="J85" i="2"/>
  <c r="K85" i="2"/>
  <c r="I85" i="2"/>
  <c r="J89" i="2"/>
  <c r="K89" i="2"/>
  <c r="I89" i="2"/>
  <c r="J83" i="2"/>
  <c r="K83" i="2"/>
  <c r="I83" i="2"/>
  <c r="J87" i="2"/>
  <c r="I87" i="2"/>
  <c r="K87" i="2"/>
  <c r="K73" i="2"/>
  <c r="J73" i="2"/>
  <c r="I73" i="2"/>
  <c r="K72" i="2"/>
  <c r="J72" i="2"/>
  <c r="I72" i="2"/>
  <c r="J76" i="2"/>
  <c r="K76" i="2"/>
  <c r="I76" i="2"/>
  <c r="I81" i="2" l="1"/>
  <c r="K81" i="2"/>
  <c r="F82" i="2" l="1"/>
  <c r="G82" i="2" s="1"/>
  <c r="F91" i="2"/>
  <c r="G91" i="2" s="1"/>
  <c r="I91" i="2" l="1"/>
  <c r="J91" i="2"/>
  <c r="K91" i="2"/>
  <c r="I82" i="2"/>
  <c r="I92" i="2" s="1"/>
  <c r="K82" i="2"/>
  <c r="K92" i="2" s="1"/>
  <c r="J82" i="2"/>
  <c r="J92" i="2" s="1"/>
</calcChain>
</file>

<file path=xl/sharedStrings.xml><?xml version="1.0" encoding="utf-8"?>
<sst xmlns="http://schemas.openxmlformats.org/spreadsheetml/2006/main" count="75" uniqueCount="55">
  <si>
    <t>Modèle parcimonieux non personnalisé</t>
  </si>
  <si>
    <t>doc1</t>
  </si>
  <si>
    <t>doc2</t>
  </si>
  <si>
    <t>t1</t>
  </si>
  <si>
    <t>t2</t>
  </si>
  <si>
    <t>tf</t>
  </si>
  <si>
    <t>taille doc</t>
  </si>
  <si>
    <t>tf teme C</t>
  </si>
  <si>
    <t>P( w | C)</t>
  </si>
  <si>
    <t>taille C</t>
  </si>
  <si>
    <t>P (w | D)</t>
  </si>
  <si>
    <t>lambda</t>
  </si>
  <si>
    <t>boucle 1</t>
  </si>
  <si>
    <t>E</t>
  </si>
  <si>
    <t>M</t>
  </si>
  <si>
    <t>boucle 0</t>
  </si>
  <si>
    <t>d0</t>
  </si>
  <si>
    <t>boucle 2</t>
  </si>
  <si>
    <t>tf terme</t>
  </si>
  <si>
    <t>X1</t>
  </si>
  <si>
    <t>X2</t>
  </si>
  <si>
    <t>Y</t>
  </si>
  <si>
    <t>b0</t>
  </si>
  <si>
    <t>b1</t>
  </si>
  <si>
    <t>b2</t>
  </si>
  <si>
    <t>Epoch 1</t>
  </si>
  <si>
    <t>error b1</t>
  </si>
  <si>
    <t>error b2</t>
  </si>
  <si>
    <t>params</t>
  </si>
  <si>
    <t>Epoch 2</t>
  </si>
  <si>
    <t>Epoch 3</t>
  </si>
  <si>
    <t>Epoch 4</t>
  </si>
  <si>
    <t>Epoch 5</t>
  </si>
  <si>
    <t>Epoch 6</t>
  </si>
  <si>
    <t>Prob(class=1)</t>
  </si>
  <si>
    <t>output</t>
  </si>
  <si>
    <t>&lt;- init</t>
  </si>
  <si>
    <t>item</t>
  </si>
  <si>
    <t>p(class=1|itemi)-Yi)*itemi,j</t>
  </si>
  <si>
    <t xml:space="preserve">        eq.  (1)</t>
  </si>
  <si>
    <t xml:space="preserve">       eq.  (2)</t>
  </si>
  <si>
    <t>&lt;= eq. (3)</t>
  </si>
  <si>
    <t>m</t>
  </si>
  <si>
    <t>Learning rate parameter</t>
  </si>
  <si>
    <t>x1</t>
  </si>
  <si>
    <t>x2</t>
  </si>
  <si>
    <t>error b0 (with x0=1)</t>
  </si>
  <si>
    <t>INPUT DATA</t>
  </si>
  <si>
    <t>Evolution of parameters values</t>
  </si>
  <si>
    <t>Epoch</t>
  </si>
  <si>
    <t xml:space="preserve">    Y    </t>
  </si>
  <si>
    <t>Example of learning to rank using logistic regression</t>
  </si>
  <si>
    <t>correct decision</t>
  </si>
  <si>
    <t>incorrect decision</t>
  </si>
  <si>
    <t>Init (= epoch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</si>
</sst>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3" fillId="0" borderId="0" xfId="0" applyFont="1" applyBorder="1"/>
    <xf numFmtId="0" fontId="5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23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</a:t>
            </a:r>
            <a:r>
              <a:rPr lang="fr-FR" baseline="0"/>
              <a:t> of the parameters values</a:t>
            </a:r>
            <a:endParaRPr lang="fr-F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1856017997750298E-2"/>
          <c:y val="0.16551724137931001"/>
          <c:w val="0.81765992365708395"/>
          <c:h val="0.7872958257713249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Feuil2!$N$25</c:f>
              <c:strCache>
                <c:ptCount val="1"/>
                <c:pt idx="0">
                  <c:v>b0</c:v>
                </c:pt>
              </c:strCache>
            </c:strRef>
          </c:tx>
          <c:xVal>
            <c:numRef>
              <c:f>Feuil2!$M$26:$M$32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Feuil2!$N$26:$N$32</c:f>
              <c:numCache>
                <c:formatCode>0.000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-1.4869070751447511</c:v>
                </c:pt>
                <c:pt idx="3">
                  <c:v>-0.12081074031368932</c:v>
                </c:pt>
                <c:pt idx="4">
                  <c:v>-1.6207777285058889</c:v>
                </c:pt>
                <c:pt idx="5">
                  <c:v>-1.8150744897218616</c:v>
                </c:pt>
                <c:pt idx="6">
                  <c:v>-1.8909180254879461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47-4E49-8699-9C56C71E6020}"/>
            </c:ext>
          </c:extLst>
        </c:ser>
        <c:ser>
          <c:idx val="1"/>
          <c:order val="1"/>
          <c:tx>
            <c:strRef>
              <c:f>Feuil2!$O$25</c:f>
              <c:strCache>
                <c:ptCount val="1"/>
                <c:pt idx="0">
                  <c:v>b1</c:v>
                </c:pt>
              </c:strCache>
            </c:strRef>
          </c:tx>
          <c:xVal>
            <c:numRef>
              <c:f>Feuil2!$M$26:$M$32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Feuil2!$O$26:$O$32</c:f>
              <c:numCache>
                <c:formatCode>0.000</c:formatCode>
                <c:ptCount val="7"/>
                <c:pt idx="0">
                  <c:v>0</c:v>
                </c:pt>
                <c:pt idx="1">
                  <c:v>3.6204700687500004</c:v>
                </c:pt>
                <c:pt idx="2">
                  <c:v>1.0765295152662446E-2</c:v>
                </c:pt>
                <c:pt idx="3">
                  <c:v>9.7187195399112483</c:v>
                </c:pt>
                <c:pt idx="4">
                  <c:v>6.0901836191458374</c:v>
                </c:pt>
                <c:pt idx="5">
                  <c:v>5.5371826747632342</c:v>
                </c:pt>
                <c:pt idx="6">
                  <c:v>5.3136100944591851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47-4E49-8699-9C56C71E6020}"/>
            </c:ext>
          </c:extLst>
        </c:ser>
        <c:ser>
          <c:idx val="2"/>
          <c:order val="2"/>
          <c:tx>
            <c:strRef>
              <c:f>Feuil2!$P$25</c:f>
              <c:strCache>
                <c:ptCount val="1"/>
                <c:pt idx="0">
                  <c:v>b2</c:v>
                </c:pt>
              </c:strCache>
            </c:strRef>
          </c:tx>
          <c:xVal>
            <c:numRef>
              <c:f>Feuil2!$M$26:$M$32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xVal>
          <c:yVal>
            <c:numRef>
              <c:f>Feuil2!$P$26:$P$32</c:f>
              <c:numCache>
                <c:formatCode>0.000</c:formatCode>
                <c:ptCount val="7"/>
                <c:pt idx="0">
                  <c:v>0</c:v>
                </c:pt>
                <c:pt idx="1">
                  <c:v>-0.64245522928499987</c:v>
                </c:pt>
                <c:pt idx="2">
                  <c:v>-4.8652344994279479</c:v>
                </c:pt>
                <c:pt idx="3">
                  <c:v>-1.8672404191324956</c:v>
                </c:pt>
                <c:pt idx="4">
                  <c:v>-6.1177146034573777</c:v>
                </c:pt>
                <c:pt idx="5">
                  <c:v>-6.6392914399944027</c:v>
                </c:pt>
                <c:pt idx="6">
                  <c:v>-6.8587489337878216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47-4E49-8699-9C56C71E6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06506696"/>
        <c:axId val="1762345592"/>
      </c:scatterChart>
      <c:valAx>
        <c:axId val="-2106506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62345592"/>
        <c:crosses val="autoZero"/>
        <c:crossBetween val="midCat"/>
      </c:valAx>
      <c:valAx>
        <c:axId val="176234559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-210650669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25400</xdr:colOff>
      <xdr:row>34</xdr:row>
      <xdr:rowOff>31750</xdr:rowOff>
    </xdr:from>
    <xdr:to>
      <xdr:col>18</xdr:col>
      <xdr:colOff>495300</xdr:colOff>
      <xdr:row>52</xdr:row>
      <xdr:rowOff>101600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workbookViewId="0">
      <selection activeCell="H26" sqref="H26"/>
    </sheetView>
  </sheetViews>
  <sheetFormatPr baseColWidth="10" defaultRowHeight="16" x14ac:dyDescent="0.2"/>
  <sheetData>
    <row r="3" spans="2:12" x14ac:dyDescent="0.2">
      <c r="C3" t="s">
        <v>5</v>
      </c>
      <c r="D3" t="s">
        <v>3</v>
      </c>
      <c r="E3" t="s">
        <v>4</v>
      </c>
      <c r="F3" t="s">
        <v>6</v>
      </c>
      <c r="G3" t="s">
        <v>10</v>
      </c>
      <c r="L3" t="s">
        <v>9</v>
      </c>
    </row>
    <row r="4" spans="2:12" x14ac:dyDescent="0.2">
      <c r="C4" t="s">
        <v>1</v>
      </c>
      <c r="D4">
        <v>2</v>
      </c>
      <c r="E4">
        <v>3</v>
      </c>
      <c r="F4">
        <f>SUM(D4:E4)</f>
        <v>5</v>
      </c>
      <c r="G4">
        <f>D4/F4</f>
        <v>0.4</v>
      </c>
      <c r="H4">
        <f>E4/F4</f>
        <v>0.6</v>
      </c>
    </row>
    <row r="5" spans="2:12" x14ac:dyDescent="0.2">
      <c r="C5" t="s">
        <v>2</v>
      </c>
      <c r="D5">
        <v>1</v>
      </c>
      <c r="E5">
        <v>5</v>
      </c>
      <c r="F5">
        <f>SUM(D5:E5)</f>
        <v>6</v>
      </c>
      <c r="G5">
        <f>D5/F5</f>
        <v>0.16666666666666666</v>
      </c>
      <c r="H5">
        <f>E5/F5</f>
        <v>0.83333333333333337</v>
      </c>
    </row>
    <row r="7" spans="2:12" x14ac:dyDescent="0.2">
      <c r="C7" t="s">
        <v>7</v>
      </c>
      <c r="D7">
        <f>SUM(D4:D5)</f>
        <v>3</v>
      </c>
      <c r="E7">
        <f>SUM(E4:E5)</f>
        <v>8</v>
      </c>
      <c r="L7">
        <f>SUM(D7:E7)</f>
        <v>11</v>
      </c>
    </row>
    <row r="8" spans="2:12" x14ac:dyDescent="0.2">
      <c r="C8" t="s">
        <v>8</v>
      </c>
      <c r="D8">
        <f>D7/L7</f>
        <v>0.27272727272727271</v>
      </c>
      <c r="E8">
        <f>E7/L7</f>
        <v>0.72727272727272729</v>
      </c>
    </row>
    <row r="10" spans="2:12" x14ac:dyDescent="0.2">
      <c r="C10" t="s">
        <v>11</v>
      </c>
      <c r="D10">
        <v>0.5</v>
      </c>
    </row>
    <row r="14" spans="2:12" x14ac:dyDescent="0.2">
      <c r="C14" t="s">
        <v>0</v>
      </c>
    </row>
    <row r="15" spans="2:12" x14ac:dyDescent="0.2">
      <c r="B15" t="s">
        <v>16</v>
      </c>
      <c r="C15" t="s">
        <v>15</v>
      </c>
    </row>
    <row r="16" spans="2:12" x14ac:dyDescent="0.2">
      <c r="D16">
        <f>G4</f>
        <v>0.4</v>
      </c>
      <c r="E16">
        <f>H4</f>
        <v>0.6</v>
      </c>
    </row>
    <row r="17" spans="2:12" x14ac:dyDescent="0.2">
      <c r="C17" t="s">
        <v>12</v>
      </c>
    </row>
    <row r="18" spans="2:12" x14ac:dyDescent="0.2">
      <c r="B18" t="s">
        <v>1</v>
      </c>
      <c r="C18" t="s">
        <v>13</v>
      </c>
      <c r="D18">
        <f>D4*(lambda*G4)/(lambda*G4+(1-lambda)*D8)</f>
        <v>1.1891891891891893</v>
      </c>
      <c r="E18">
        <f>E4*(lambda*H4)/(lambda*H4+(1-lambda)*E8)</f>
        <v>1.3561643835616439</v>
      </c>
    </row>
    <row r="19" spans="2:12" x14ac:dyDescent="0.2">
      <c r="C19" t="s">
        <v>14</v>
      </c>
      <c r="D19">
        <f>D18/1</f>
        <v>1.1891891891891893</v>
      </c>
      <c r="E19">
        <f>E18/1</f>
        <v>1.3561643835616439</v>
      </c>
      <c r="F19">
        <f>SUM(D19:E19)</f>
        <v>2.545353572750833</v>
      </c>
      <c r="G19">
        <f>D19/F19</f>
        <v>0.46720000000000006</v>
      </c>
      <c r="H19">
        <f>E19/F19</f>
        <v>0.53280000000000005</v>
      </c>
    </row>
    <row r="20" spans="2:12" x14ac:dyDescent="0.2">
      <c r="B20" t="s">
        <v>2</v>
      </c>
      <c r="C20" t="s">
        <v>13</v>
      </c>
      <c r="D20">
        <f>D5*(lambda*G5)/(lambda*G6+(1-lambda)*D10)</f>
        <v>0.33333333333333331</v>
      </c>
      <c r="E20">
        <f>E5*(lambda*H5)/(lambda*H6+(1-lambda)*D10)</f>
        <v>8.3333333333333339</v>
      </c>
    </row>
    <row r="21" spans="2:12" x14ac:dyDescent="0.2">
      <c r="C21" t="s">
        <v>14</v>
      </c>
      <c r="D21">
        <f>D20/1</f>
        <v>0.33333333333333331</v>
      </c>
      <c r="E21">
        <f>E20/1</f>
        <v>8.3333333333333339</v>
      </c>
      <c r="F21">
        <f>SUM(D21:E21)</f>
        <v>8.6666666666666679</v>
      </c>
      <c r="G21">
        <f>D21/F21</f>
        <v>3.8461538461538457E-2</v>
      </c>
      <c r="H21">
        <f>E21/F21</f>
        <v>0.96153846153846145</v>
      </c>
    </row>
    <row r="22" spans="2:12" x14ac:dyDescent="0.2">
      <c r="C22" t="s">
        <v>18</v>
      </c>
      <c r="D22">
        <f>D19+D21</f>
        <v>1.5225225225225225</v>
      </c>
      <c r="E22">
        <f>E19+E21</f>
        <v>9.6894977168949783</v>
      </c>
      <c r="L22">
        <f>SUM(D22:E22)</f>
        <v>11.212020239417502</v>
      </c>
    </row>
    <row r="23" spans="2:12" x14ac:dyDescent="0.2">
      <c r="C23" t="s">
        <v>8</v>
      </c>
      <c r="D23">
        <f>D22/L22</f>
        <v>0.13579377222044883</v>
      </c>
      <c r="E23">
        <f>E22/L22</f>
        <v>0.86420622777955103</v>
      </c>
    </row>
    <row r="24" spans="2:12" x14ac:dyDescent="0.2">
      <c r="C24" t="s">
        <v>17</v>
      </c>
    </row>
    <row r="25" spans="2:12" x14ac:dyDescent="0.2">
      <c r="B25" t="s">
        <v>1</v>
      </c>
      <c r="C25" t="s">
        <v>13</v>
      </c>
      <c r="D25">
        <f>D19*(lambda*G19)/(lambda*G19+(1-lambda)*D23)</f>
        <v>0.92138462250331676</v>
      </c>
      <c r="E25">
        <f>E19*(lambda*H19)/(lambda*H19+(1-lambda)*E23)</f>
        <v>0.51722345197423514</v>
      </c>
    </row>
    <row r="26" spans="2:12" x14ac:dyDescent="0.2">
      <c r="C26" t="s">
        <v>14</v>
      </c>
      <c r="D26">
        <f>D25/(D19+E19)</f>
        <v>0.36198688951003033</v>
      </c>
      <c r="E26">
        <f>E25/(D19+E19)</f>
        <v>0.20320298818653224</v>
      </c>
    </row>
    <row r="27" spans="2:12" x14ac:dyDescent="0.2">
      <c r="B27" t="s">
        <v>2</v>
      </c>
      <c r="C27" t="s">
        <v>13</v>
      </c>
      <c r="D27">
        <f>D21*(lambda*G21)/(lambda*G21+(1-lambda)*D25)</f>
        <v>1.3356841275090792E-2</v>
      </c>
      <c r="E27">
        <f>E21*(lambda*H21)/(lambda*H21+(1-lambda)*E25)</f>
        <v>5.418600817075828</v>
      </c>
    </row>
    <row r="28" spans="2:12" x14ac:dyDescent="0.2">
      <c r="C28" t="s">
        <v>14</v>
      </c>
      <c r="D28">
        <f>D27/(D21+E21)</f>
        <v>1.5411739932797066E-3</v>
      </c>
      <c r="E28">
        <f>E27/(D21+E21)</f>
        <v>0.62522317120105697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30"/>
  <sheetViews>
    <sheetView tabSelected="1" topLeftCell="A9" workbookViewId="0">
      <selection activeCell="G2" sqref="G2"/>
    </sheetView>
  </sheetViews>
  <sheetFormatPr baseColWidth="10" defaultRowHeight="16" x14ac:dyDescent="0.2"/>
  <cols>
    <col min="7" max="7" width="11.83203125" bestFit="1" customWidth="1"/>
    <col min="8" max="8" width="6" customWidth="1"/>
    <col min="9" max="9" width="17.6640625" customWidth="1"/>
    <col min="10" max="10" width="13" customWidth="1"/>
    <col min="11" max="11" width="13.83203125" customWidth="1"/>
  </cols>
  <sheetData>
    <row r="2" spans="2:17" ht="26" x14ac:dyDescent="0.3">
      <c r="G2" s="5" t="s">
        <v>51</v>
      </c>
    </row>
    <row r="3" spans="2:17" x14ac:dyDescent="0.2">
      <c r="C3" s="1" t="s">
        <v>47</v>
      </c>
    </row>
    <row r="4" spans="2:17" x14ac:dyDescent="0.2">
      <c r="B4" t="s">
        <v>37</v>
      </c>
      <c r="C4" s="11" t="s">
        <v>19</v>
      </c>
      <c r="D4" s="11" t="s">
        <v>20</v>
      </c>
      <c r="E4" s="11" t="s">
        <v>21</v>
      </c>
    </row>
    <row r="5" spans="2:17" x14ac:dyDescent="0.2">
      <c r="B5" s="19">
        <v>0</v>
      </c>
      <c r="C5" s="18">
        <v>2.7810836000000001</v>
      </c>
      <c r="D5" s="18">
        <v>2.5505370030000001</v>
      </c>
      <c r="E5" s="11">
        <v>0</v>
      </c>
    </row>
    <row r="6" spans="2:17" x14ac:dyDescent="0.2">
      <c r="B6" s="12">
        <v>1</v>
      </c>
      <c r="C6" s="18">
        <v>1.465489372</v>
      </c>
      <c r="D6" s="18">
        <v>2.3621250759999999</v>
      </c>
      <c r="E6" s="11">
        <v>0</v>
      </c>
    </row>
    <row r="7" spans="2:17" x14ac:dyDescent="0.2">
      <c r="B7" s="12">
        <v>2</v>
      </c>
      <c r="C7" s="18">
        <v>3.3965616879999998</v>
      </c>
      <c r="D7" s="18">
        <v>4.4002935289999998</v>
      </c>
      <c r="E7" s="11">
        <v>0</v>
      </c>
    </row>
    <row r="8" spans="2:17" x14ac:dyDescent="0.2">
      <c r="B8" s="12">
        <v>3</v>
      </c>
      <c r="C8" s="18">
        <v>1.3880701900000001</v>
      </c>
      <c r="D8" s="18">
        <v>1.850220317</v>
      </c>
      <c r="E8" s="11">
        <v>0</v>
      </c>
    </row>
    <row r="9" spans="2:17" x14ac:dyDescent="0.2">
      <c r="B9" s="12">
        <v>4</v>
      </c>
      <c r="C9" s="18">
        <v>3.0640723200000002</v>
      </c>
      <c r="D9" s="18">
        <v>3.005305973</v>
      </c>
      <c r="E9" s="11">
        <v>0</v>
      </c>
      <c r="P9" s="3"/>
      <c r="Q9" s="3"/>
    </row>
    <row r="10" spans="2:17" x14ac:dyDescent="0.2">
      <c r="B10" s="12">
        <v>5</v>
      </c>
      <c r="C10" s="18">
        <v>7.6275312140000002</v>
      </c>
      <c r="D10" s="18">
        <v>2.759262235</v>
      </c>
      <c r="E10" s="11">
        <v>1</v>
      </c>
      <c r="P10" s="3"/>
      <c r="Q10" s="3"/>
    </row>
    <row r="11" spans="2:17" x14ac:dyDescent="0.2">
      <c r="B11" s="12">
        <v>6</v>
      </c>
      <c r="C11" s="18">
        <v>5.3324412480000003</v>
      </c>
      <c r="D11" s="18">
        <v>2.0886267749999998</v>
      </c>
      <c r="E11" s="11">
        <v>1</v>
      </c>
      <c r="P11" s="3"/>
      <c r="Q11" s="3"/>
    </row>
    <row r="12" spans="2:17" x14ac:dyDescent="0.2">
      <c r="B12" s="12">
        <v>7</v>
      </c>
      <c r="C12" s="18">
        <v>6.9225967160000001</v>
      </c>
      <c r="D12" s="18">
        <v>1.77106367</v>
      </c>
      <c r="E12" s="11">
        <v>1</v>
      </c>
      <c r="P12" s="3"/>
      <c r="Q12" s="3"/>
    </row>
    <row r="13" spans="2:17" x14ac:dyDescent="0.2">
      <c r="B13" s="12">
        <v>8</v>
      </c>
      <c r="C13" s="18">
        <v>8.6754186509999993</v>
      </c>
      <c r="D13" s="18">
        <v>-0.24206865490000001</v>
      </c>
      <c r="E13" s="11">
        <v>1</v>
      </c>
      <c r="P13" s="3"/>
      <c r="Q13" s="3"/>
    </row>
    <row r="14" spans="2:17" x14ac:dyDescent="0.2">
      <c r="B14" s="27">
        <v>9</v>
      </c>
      <c r="C14" s="18">
        <v>7.6737564660000004</v>
      </c>
      <c r="D14" s="18">
        <v>3.5085630110000001</v>
      </c>
      <c r="E14" s="11">
        <v>1</v>
      </c>
      <c r="P14" s="3"/>
      <c r="Q14" s="3"/>
    </row>
    <row r="15" spans="2:17" x14ac:dyDescent="0.2">
      <c r="P15" s="3"/>
      <c r="Q15" s="3"/>
    </row>
    <row r="16" spans="2:17" x14ac:dyDescent="0.2">
      <c r="C16" s="1" t="s">
        <v>54</v>
      </c>
      <c r="F16" s="3"/>
      <c r="G16" s="3"/>
      <c r="P16" s="3"/>
      <c r="Q16" s="3"/>
    </row>
    <row r="17" spans="2:17" x14ac:dyDescent="0.2">
      <c r="C17" s="11" t="s">
        <v>22</v>
      </c>
      <c r="D17" s="48">
        <v>0</v>
      </c>
    </row>
    <row r="18" spans="2:17" x14ac:dyDescent="0.2">
      <c r="C18" s="11" t="s">
        <v>23</v>
      </c>
      <c r="D18" s="48">
        <v>0</v>
      </c>
    </row>
    <row r="19" spans="2:17" x14ac:dyDescent="0.2">
      <c r="C19" s="11" t="s">
        <v>24</v>
      </c>
      <c r="D19" s="48">
        <v>0</v>
      </c>
    </row>
    <row r="21" spans="2:17" x14ac:dyDescent="0.2">
      <c r="B21" s="3"/>
      <c r="C21" s="1" t="s">
        <v>43</v>
      </c>
      <c r="D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2:17" x14ac:dyDescent="0.2">
      <c r="B22" s="3"/>
      <c r="C22" s="11" t="s">
        <v>42</v>
      </c>
      <c r="D22" s="48">
        <v>0.3</v>
      </c>
      <c r="G22" s="50" t="s">
        <v>52</v>
      </c>
      <c r="H22" s="50"/>
    </row>
    <row r="23" spans="2:17" x14ac:dyDescent="0.2">
      <c r="B23" s="3"/>
      <c r="C23" s="3"/>
      <c r="G23" s="51" t="s">
        <v>53</v>
      </c>
      <c r="H23" s="51"/>
    </row>
    <row r="24" spans="2:17" ht="17" thickBot="1" x14ac:dyDescent="0.25">
      <c r="B24" s="3"/>
      <c r="C24" s="3"/>
      <c r="N24" s="1" t="s">
        <v>48</v>
      </c>
      <c r="O24" s="1"/>
    </row>
    <row r="25" spans="2:17" x14ac:dyDescent="0.2">
      <c r="B25" s="3"/>
      <c r="C25" s="3"/>
      <c r="F25" s="6" t="s">
        <v>39</v>
      </c>
      <c r="G25" s="6" t="s">
        <v>40</v>
      </c>
      <c r="I25" s="49" t="s">
        <v>38</v>
      </c>
      <c r="J25" s="49"/>
      <c r="K25" s="49"/>
      <c r="M25" s="15" t="s">
        <v>49</v>
      </c>
      <c r="N25" s="16" t="s">
        <v>22</v>
      </c>
      <c r="O25" s="16" t="s">
        <v>23</v>
      </c>
      <c r="P25" s="17" t="s">
        <v>24</v>
      </c>
    </row>
    <row r="26" spans="2:17" x14ac:dyDescent="0.2">
      <c r="B26" s="3"/>
      <c r="C26" s="12" t="s">
        <v>37</v>
      </c>
      <c r="D26" s="7" t="s">
        <v>44</v>
      </c>
      <c r="E26" s="12" t="s">
        <v>45</v>
      </c>
      <c r="F26" s="7" t="s">
        <v>35</v>
      </c>
      <c r="G26" s="7" t="s">
        <v>34</v>
      </c>
      <c r="H26" s="13" t="s">
        <v>50</v>
      </c>
      <c r="I26" s="14" t="s">
        <v>46</v>
      </c>
      <c r="J26" s="7" t="s">
        <v>26</v>
      </c>
      <c r="K26" s="7" t="s">
        <v>27</v>
      </c>
      <c r="M26" s="41">
        <v>0</v>
      </c>
      <c r="N26" s="18">
        <v>0</v>
      </c>
      <c r="O26" s="18">
        <v>0</v>
      </c>
      <c r="P26" s="42">
        <v>0</v>
      </c>
      <c r="Q26" t="s">
        <v>36</v>
      </c>
    </row>
    <row r="27" spans="2:17" x14ac:dyDescent="0.2">
      <c r="B27" s="2" t="s">
        <v>25</v>
      </c>
      <c r="C27" s="19">
        <v>0</v>
      </c>
      <c r="D27" s="20">
        <v>2.7810836000000001</v>
      </c>
      <c r="E27" s="21">
        <v>2.5505370030000001</v>
      </c>
      <c r="F27" s="20">
        <f>$D$17+$D$18*D27+$D$19*E27</f>
        <v>0</v>
      </c>
      <c r="G27" s="37">
        <f>1/(1+EXP(-F27))</f>
        <v>0.5</v>
      </c>
      <c r="H27" s="22">
        <v>0</v>
      </c>
      <c r="I27" s="23">
        <f>(G27-H27)*1</f>
        <v>0.5</v>
      </c>
      <c r="J27" s="20">
        <f>(G27-H27)*D27</f>
        <v>1.3905418000000001</v>
      </c>
      <c r="K27" s="20">
        <f>(G27-H27)*E27</f>
        <v>1.2752685015</v>
      </c>
      <c r="M27" s="41">
        <v>1</v>
      </c>
      <c r="N27" s="18">
        <v>0</v>
      </c>
      <c r="O27" s="18">
        <v>3.6204700687500004</v>
      </c>
      <c r="P27" s="42">
        <v>-0.64245522928499987</v>
      </c>
    </row>
    <row r="28" spans="2:17" x14ac:dyDescent="0.2">
      <c r="B28" s="3"/>
      <c r="C28" s="12">
        <v>1</v>
      </c>
      <c r="D28" s="24">
        <v>1.465489372</v>
      </c>
      <c r="E28" s="25">
        <v>2.3621250759999999</v>
      </c>
      <c r="F28" s="24">
        <f t="shared" ref="F28:F35" si="0">$D$17+$D$18*D28+$D$19*E28</f>
        <v>0</v>
      </c>
      <c r="G28" s="38">
        <f t="shared" ref="G28:G36" si="1">1/(1+EXP(-F28))</f>
        <v>0.5</v>
      </c>
      <c r="H28" s="13">
        <v>0</v>
      </c>
      <c r="I28" s="26">
        <f t="shared" ref="I28:I36" si="2">(G28-H28)*1</f>
        <v>0.5</v>
      </c>
      <c r="J28" s="24">
        <f t="shared" ref="J28:J36" si="3">(G28-H28)*D28</f>
        <v>0.73274468599999998</v>
      </c>
      <c r="K28" s="24">
        <f t="shared" ref="K28:K36" si="4">(G28-H28)*E28</f>
        <v>1.1810625379999999</v>
      </c>
      <c r="M28" s="41">
        <v>2</v>
      </c>
      <c r="N28" s="18">
        <v>-1.4869070751447511</v>
      </c>
      <c r="O28" s="18">
        <v>1.0765295152662446E-2</v>
      </c>
      <c r="P28" s="42">
        <v>-4.8652344994279479</v>
      </c>
    </row>
    <row r="29" spans="2:17" x14ac:dyDescent="0.2">
      <c r="B29" s="3"/>
      <c r="C29" s="12">
        <v>2</v>
      </c>
      <c r="D29" s="24">
        <v>3.3965616879999998</v>
      </c>
      <c r="E29" s="25">
        <v>4.4002935289999998</v>
      </c>
      <c r="F29" s="24">
        <f t="shared" si="0"/>
        <v>0</v>
      </c>
      <c r="G29" s="38">
        <f t="shared" si="1"/>
        <v>0.5</v>
      </c>
      <c r="H29" s="13">
        <v>0</v>
      </c>
      <c r="I29" s="26">
        <f t="shared" si="2"/>
        <v>0.5</v>
      </c>
      <c r="J29" s="24">
        <f t="shared" si="3"/>
        <v>1.6982808439999999</v>
      </c>
      <c r="K29" s="24">
        <f t="shared" si="4"/>
        <v>2.2001467644999999</v>
      </c>
      <c r="M29" s="41">
        <v>3</v>
      </c>
      <c r="N29" s="18">
        <v>-0.12081074031368932</v>
      </c>
      <c r="O29" s="18">
        <v>9.7187195399112483</v>
      </c>
      <c r="P29" s="42">
        <v>-1.8672404191324956</v>
      </c>
    </row>
    <row r="30" spans="2:17" x14ac:dyDescent="0.2">
      <c r="B30" s="3"/>
      <c r="C30" s="12">
        <v>3</v>
      </c>
      <c r="D30" s="24">
        <v>1.3880701900000001</v>
      </c>
      <c r="E30" s="25">
        <v>1.850220317</v>
      </c>
      <c r="F30" s="24">
        <f t="shared" si="0"/>
        <v>0</v>
      </c>
      <c r="G30" s="38">
        <f t="shared" si="1"/>
        <v>0.5</v>
      </c>
      <c r="H30" s="13">
        <v>0</v>
      </c>
      <c r="I30" s="26">
        <f t="shared" si="2"/>
        <v>0.5</v>
      </c>
      <c r="J30" s="24">
        <f t="shared" si="3"/>
        <v>0.69403509500000005</v>
      </c>
      <c r="K30" s="24">
        <f t="shared" si="4"/>
        <v>0.9251101585</v>
      </c>
      <c r="M30" s="41">
        <v>4</v>
      </c>
      <c r="N30" s="18">
        <v>-1.6207777285058889</v>
      </c>
      <c r="O30" s="18">
        <v>6.0901836191458374</v>
      </c>
      <c r="P30" s="42">
        <v>-6.1177146034573777</v>
      </c>
    </row>
    <row r="31" spans="2:17" x14ac:dyDescent="0.2">
      <c r="B31" s="3"/>
      <c r="C31" s="12">
        <v>4</v>
      </c>
      <c r="D31" s="24">
        <v>3.0640723200000002</v>
      </c>
      <c r="E31" s="25">
        <v>3.005305973</v>
      </c>
      <c r="F31" s="24">
        <f t="shared" si="0"/>
        <v>0</v>
      </c>
      <c r="G31" s="38">
        <f t="shared" si="1"/>
        <v>0.5</v>
      </c>
      <c r="H31" s="13">
        <v>0</v>
      </c>
      <c r="I31" s="26">
        <f t="shared" si="2"/>
        <v>0.5</v>
      </c>
      <c r="J31" s="24">
        <f t="shared" si="3"/>
        <v>1.5320361600000001</v>
      </c>
      <c r="K31" s="24">
        <f t="shared" si="4"/>
        <v>1.5026529865</v>
      </c>
      <c r="M31" s="41">
        <v>5</v>
      </c>
      <c r="N31" s="18">
        <v>-1.8150744897218616</v>
      </c>
      <c r="O31" s="18">
        <v>5.5371826747632342</v>
      </c>
      <c r="P31" s="42">
        <v>-6.6392914399944027</v>
      </c>
    </row>
    <row r="32" spans="2:17" ht="17" thickBot="1" x14ac:dyDescent="0.25">
      <c r="B32" s="3"/>
      <c r="C32" s="12">
        <v>5</v>
      </c>
      <c r="D32" s="24">
        <v>7.6275312140000002</v>
      </c>
      <c r="E32" s="25">
        <v>2.759262235</v>
      </c>
      <c r="F32" s="24">
        <f t="shared" si="0"/>
        <v>0</v>
      </c>
      <c r="G32" s="39">
        <f t="shared" si="1"/>
        <v>0.5</v>
      </c>
      <c r="H32" s="13">
        <v>1</v>
      </c>
      <c r="I32" s="26">
        <f t="shared" si="2"/>
        <v>-0.5</v>
      </c>
      <c r="J32" s="24">
        <f t="shared" si="3"/>
        <v>-3.8137656070000001</v>
      </c>
      <c r="K32" s="24">
        <f t="shared" si="4"/>
        <v>-1.3796311175</v>
      </c>
      <c r="M32" s="43">
        <v>6</v>
      </c>
      <c r="N32" s="44">
        <v>-1.8909180254879461</v>
      </c>
      <c r="O32" s="44">
        <v>5.3136100944591851</v>
      </c>
      <c r="P32" s="45">
        <v>-6.8587489337878216</v>
      </c>
    </row>
    <row r="33" spans="2:14" x14ac:dyDescent="0.2">
      <c r="B33" s="3"/>
      <c r="C33" s="12">
        <v>6</v>
      </c>
      <c r="D33" s="24">
        <v>5.3324412480000003</v>
      </c>
      <c r="E33" s="25">
        <v>2.0886267749999998</v>
      </c>
      <c r="F33" s="24">
        <f t="shared" si="0"/>
        <v>0</v>
      </c>
      <c r="G33" s="39">
        <f t="shared" si="1"/>
        <v>0.5</v>
      </c>
      <c r="H33" s="13">
        <v>1</v>
      </c>
      <c r="I33" s="26">
        <f t="shared" si="2"/>
        <v>-0.5</v>
      </c>
      <c r="J33" s="24">
        <f t="shared" si="3"/>
        <v>-2.6662206240000002</v>
      </c>
      <c r="K33" s="24">
        <f t="shared" si="4"/>
        <v>-1.0443133874999999</v>
      </c>
      <c r="M33" s="3"/>
      <c r="N33" s="3"/>
    </row>
    <row r="34" spans="2:14" x14ac:dyDescent="0.2">
      <c r="B34" s="3"/>
      <c r="C34" s="12">
        <v>7</v>
      </c>
      <c r="D34" s="24">
        <v>6.9225967160000001</v>
      </c>
      <c r="E34" s="25">
        <v>1.77106367</v>
      </c>
      <c r="F34" s="24">
        <f t="shared" si="0"/>
        <v>0</v>
      </c>
      <c r="G34" s="39">
        <f t="shared" si="1"/>
        <v>0.5</v>
      </c>
      <c r="H34" s="13">
        <v>1</v>
      </c>
      <c r="I34" s="26">
        <f t="shared" si="2"/>
        <v>-0.5</v>
      </c>
      <c r="J34" s="24">
        <f t="shared" si="3"/>
        <v>-3.4612983580000001</v>
      </c>
      <c r="K34" s="24">
        <f t="shared" si="4"/>
        <v>-0.88553183499999999</v>
      </c>
      <c r="M34" s="3"/>
      <c r="N34" s="3"/>
    </row>
    <row r="35" spans="2:14" x14ac:dyDescent="0.2">
      <c r="B35" s="3"/>
      <c r="C35" s="12">
        <v>8</v>
      </c>
      <c r="D35" s="24">
        <v>8.6754186509999993</v>
      </c>
      <c r="E35" s="25">
        <v>-0.24206865490000001</v>
      </c>
      <c r="F35" s="24">
        <f t="shared" si="0"/>
        <v>0</v>
      </c>
      <c r="G35" s="39">
        <f t="shared" si="1"/>
        <v>0.5</v>
      </c>
      <c r="H35" s="13">
        <v>1</v>
      </c>
      <c r="I35" s="26">
        <f t="shared" si="2"/>
        <v>-0.5</v>
      </c>
      <c r="J35" s="24">
        <f t="shared" si="3"/>
        <v>-4.3377093254999997</v>
      </c>
      <c r="K35" s="24">
        <f t="shared" si="4"/>
        <v>0.12103432745000001</v>
      </c>
      <c r="M35" s="3"/>
      <c r="N35" s="3"/>
    </row>
    <row r="36" spans="2:14" x14ac:dyDescent="0.2">
      <c r="B36" s="8"/>
      <c r="C36" s="27">
        <v>9</v>
      </c>
      <c r="D36" s="28">
        <v>7.6737564660000004</v>
      </c>
      <c r="E36" s="29">
        <v>3.5085630110000001</v>
      </c>
      <c r="F36" s="28">
        <f>D17+D18*D36+D19*E36</f>
        <v>0</v>
      </c>
      <c r="G36" s="40">
        <f t="shared" si="1"/>
        <v>0.5</v>
      </c>
      <c r="H36" s="30">
        <v>1</v>
      </c>
      <c r="I36" s="31">
        <f t="shared" si="2"/>
        <v>-0.5</v>
      </c>
      <c r="J36" s="28">
        <f t="shared" si="3"/>
        <v>-3.8368782330000002</v>
      </c>
      <c r="K36" s="28">
        <f t="shared" si="4"/>
        <v>-1.7542815055000001</v>
      </c>
      <c r="M36" s="3"/>
      <c r="N36" s="3"/>
    </row>
    <row r="37" spans="2:14" x14ac:dyDescent="0.2">
      <c r="B37" s="9" t="s">
        <v>28</v>
      </c>
      <c r="C37" s="32"/>
      <c r="D37" s="33"/>
      <c r="E37" s="34"/>
      <c r="F37" s="35"/>
      <c r="G37" s="33"/>
      <c r="H37" s="11"/>
      <c r="I37" s="46">
        <f>D17-D22*SUM(I27:I36)</f>
        <v>0</v>
      </c>
      <c r="J37" s="47">
        <f>D18-D22*SUM(J27:J36)</f>
        <v>3.6204700687500004</v>
      </c>
      <c r="K37" s="47">
        <f>D19-D22*SUM(K27:K36)</f>
        <v>-0.64245522928499987</v>
      </c>
      <c r="L37" t="s">
        <v>41</v>
      </c>
      <c r="M37" s="3"/>
      <c r="N37" s="3"/>
    </row>
    <row r="38" spans="2:14" x14ac:dyDescent="0.2">
      <c r="B38" s="3" t="s">
        <v>29</v>
      </c>
      <c r="C38" s="12">
        <v>0</v>
      </c>
      <c r="D38" s="24">
        <v>2.7810836000000001</v>
      </c>
      <c r="E38" s="25">
        <v>2.5505370030000001</v>
      </c>
      <c r="F38" s="24">
        <f t="shared" ref="F38:F47" si="5">$I$37+$J$37*D38+$K$37*E38</f>
        <v>8.4302240974292566</v>
      </c>
      <c r="G38" s="38">
        <f>1/(1+EXP(-F38))</f>
        <v>0.99978187499590332</v>
      </c>
      <c r="H38" s="13">
        <v>0</v>
      </c>
      <c r="I38" s="26">
        <f>(G38-H38)*1</f>
        <v>0.99978187499590332</v>
      </c>
      <c r="J38" s="24">
        <f>(G38-H38)*D38</f>
        <v>2.780476976128357</v>
      </c>
      <c r="K38" s="24">
        <f>(G38-H38)*E38</f>
        <v>2.5499806671057721</v>
      </c>
      <c r="M38" s="3"/>
      <c r="N38" s="3"/>
    </row>
    <row r="39" spans="2:14" x14ac:dyDescent="0.2">
      <c r="B39" s="3"/>
      <c r="C39" s="12">
        <v>1</v>
      </c>
      <c r="D39" s="24">
        <v>1.465489372</v>
      </c>
      <c r="E39" s="25">
        <v>2.3621250759999999</v>
      </c>
      <c r="F39" s="24">
        <f t="shared" si="5"/>
        <v>3.7882008000958067</v>
      </c>
      <c r="G39" s="38">
        <f t="shared" ref="G39:G47" si="6">1/(1+EXP(-F39))</f>
        <v>0.97786476715405979</v>
      </c>
      <c r="H39" s="13">
        <v>0</v>
      </c>
      <c r="I39" s="26">
        <f t="shared" ref="I39:I47" si="7">(G39-H39)*1</f>
        <v>0.97786476715405979</v>
      </c>
      <c r="J39" s="24">
        <f t="shared" ref="J39:J47" si="8">(G39-H39)*D39</f>
        <v>1.4330504235175292</v>
      </c>
      <c r="K39" s="24">
        <f t="shared" ref="K39:K47" si="9">(G39-H39)*E39</f>
        <v>2.3098388874315057</v>
      </c>
      <c r="M39" s="3"/>
      <c r="N39" s="3"/>
    </row>
    <row r="40" spans="2:14" x14ac:dyDescent="0.2">
      <c r="B40" s="3"/>
      <c r="C40" s="12">
        <v>2</v>
      </c>
      <c r="D40" s="24">
        <v>3.3965616879999998</v>
      </c>
      <c r="E40" s="25">
        <v>4.4002935289999998</v>
      </c>
      <c r="F40" s="24">
        <f t="shared" si="5"/>
        <v>9.4701583399719809</v>
      </c>
      <c r="G40" s="38">
        <f t="shared" si="6"/>
        <v>0.99992288675144725</v>
      </c>
      <c r="H40" s="13">
        <v>0</v>
      </c>
      <c r="I40" s="26">
        <f t="shared" si="7"/>
        <v>0.99992288675144725</v>
      </c>
      <c r="J40" s="24">
        <f t="shared" si="8"/>
        <v>3.3962997680943281</v>
      </c>
      <c r="K40" s="24">
        <f t="shared" si="9"/>
        <v>4.3999542080713931</v>
      </c>
      <c r="M40" s="3"/>
      <c r="N40" s="3"/>
    </row>
    <row r="41" spans="2:14" x14ac:dyDescent="0.2">
      <c r="B41" s="3"/>
      <c r="C41" s="12">
        <v>3</v>
      </c>
      <c r="D41" s="24">
        <v>1.3880701900000001</v>
      </c>
      <c r="E41" s="25">
        <v>1.850220317</v>
      </c>
      <c r="F41" s="24">
        <f t="shared" si="5"/>
        <v>3.8367828582331263</v>
      </c>
      <c r="G41" s="38">
        <f t="shared" si="6"/>
        <v>0.97889228212288704</v>
      </c>
      <c r="H41" s="13">
        <v>0</v>
      </c>
      <c r="I41" s="26">
        <f t="shared" si="7"/>
        <v>0.97889228212288704</v>
      </c>
      <c r="J41" s="24">
        <f t="shared" si="8"/>
        <v>1.3587711960358495</v>
      </c>
      <c r="K41" s="24">
        <f t="shared" si="9"/>
        <v>1.8111663885382614</v>
      </c>
      <c r="M41" s="3"/>
      <c r="N41" s="3"/>
    </row>
    <row r="42" spans="2:14" x14ac:dyDescent="0.2">
      <c r="B42" s="3"/>
      <c r="C42" s="12">
        <v>4</v>
      </c>
      <c r="D42" s="24">
        <v>3.0640723200000002</v>
      </c>
      <c r="E42" s="25">
        <v>3.005305973</v>
      </c>
      <c r="F42" s="24">
        <f t="shared" si="5"/>
        <v>9.1626075850900808</v>
      </c>
      <c r="G42" s="38">
        <f t="shared" si="6"/>
        <v>0.99989512196649355</v>
      </c>
      <c r="H42" s="13">
        <v>0</v>
      </c>
      <c r="I42" s="26">
        <f t="shared" si="7"/>
        <v>0.99989512196649355</v>
      </c>
      <c r="J42" s="24">
        <f t="shared" si="8"/>
        <v>3.0637509661205571</v>
      </c>
      <c r="K42" s="24">
        <f t="shared" si="9"/>
        <v>3.0049907824194664</v>
      </c>
      <c r="M42" s="3"/>
      <c r="N42" s="3"/>
    </row>
    <row r="43" spans="2:14" x14ac:dyDescent="0.2">
      <c r="B43" s="3"/>
      <c r="C43" s="12">
        <v>5</v>
      </c>
      <c r="D43" s="24">
        <v>7.6275312140000002</v>
      </c>
      <c r="E43" s="25">
        <v>2.759262235</v>
      </c>
      <c r="F43" s="24">
        <f t="shared" si="5"/>
        <v>25.842546006898989</v>
      </c>
      <c r="G43" s="39">
        <f t="shared" si="6"/>
        <v>0.99999999999401967</v>
      </c>
      <c r="H43" s="13">
        <v>1</v>
      </c>
      <c r="I43" s="26">
        <f t="shared" si="7"/>
        <v>-5.9803273444458682E-12</v>
      </c>
      <c r="J43" s="24">
        <f t="shared" si="8"/>
        <v>-4.5615133489698588E-11</v>
      </c>
      <c r="K43" s="24">
        <f t="shared" si="9"/>
        <v>-1.6501291394467322E-11</v>
      </c>
      <c r="M43" s="3"/>
      <c r="N43" s="3"/>
    </row>
    <row r="44" spans="2:14" x14ac:dyDescent="0.2">
      <c r="B44" s="3"/>
      <c r="C44" s="12">
        <v>6</v>
      </c>
      <c r="D44" s="24">
        <v>5.3324412480000003</v>
      </c>
      <c r="E44" s="25">
        <v>2.0886267749999998</v>
      </c>
      <c r="F44" s="24">
        <f t="shared" si="5"/>
        <v>17.964094738128484</v>
      </c>
      <c r="G44" s="39">
        <f t="shared" si="6"/>
        <v>0.99999998421324832</v>
      </c>
      <c r="H44" s="13">
        <v>1</v>
      </c>
      <c r="I44" s="26">
        <f t="shared" si="7"/>
        <v>-1.578675168367738E-8</v>
      </c>
      <c r="J44" s="24">
        <f t="shared" si="8"/>
        <v>-8.4181925849974717E-8</v>
      </c>
      <c r="K44" s="24">
        <f t="shared" si="9"/>
        <v>-3.2972632256804907E-8</v>
      </c>
      <c r="M44" s="3"/>
      <c r="N44" s="3"/>
    </row>
    <row r="45" spans="2:14" x14ac:dyDescent="0.2">
      <c r="B45" s="3"/>
      <c r="C45" s="12">
        <v>7</v>
      </c>
      <c r="D45" s="24">
        <v>6.9225967160000001</v>
      </c>
      <c r="E45" s="25">
        <v>1.77106367</v>
      </c>
      <c r="F45" s="24">
        <f t="shared" si="5"/>
        <v>23.925225092116865</v>
      </c>
      <c r="G45" s="39">
        <f t="shared" si="6"/>
        <v>0.99999999995931765</v>
      </c>
      <c r="H45" s="13">
        <v>1</v>
      </c>
      <c r="I45" s="26">
        <f t="shared" si="7"/>
        <v>-4.0682346380549461E-11</v>
      </c>
      <c r="J45" s="24">
        <f t="shared" si="8"/>
        <v>-2.8162747745316619E-10</v>
      </c>
      <c r="K45" s="24">
        <f t="shared" si="9"/>
        <v>-7.2051025684947142E-11</v>
      </c>
      <c r="M45" s="3"/>
      <c r="N45" s="3"/>
    </row>
    <row r="46" spans="2:14" x14ac:dyDescent="0.2">
      <c r="B46" s="3"/>
      <c r="C46" s="12">
        <v>8</v>
      </c>
      <c r="D46" s="24">
        <v>8.6754186509999993</v>
      </c>
      <c r="E46" s="25">
        <v>-0.24206865490000001</v>
      </c>
      <c r="F46" s="24">
        <f t="shared" si="5"/>
        <v>31.564611833007493</v>
      </c>
      <c r="G46" s="39">
        <f t="shared" si="6"/>
        <v>0.99999999999998046</v>
      </c>
      <c r="H46" s="13">
        <v>1</v>
      </c>
      <c r="I46" s="26">
        <f t="shared" si="7"/>
        <v>-1.9539925233402755E-14</v>
      </c>
      <c r="J46" s="24">
        <f t="shared" si="8"/>
        <v>-1.6951703180900779E-13</v>
      </c>
      <c r="K46" s="24">
        <f t="shared" si="9"/>
        <v>4.7300034180963738E-15</v>
      </c>
      <c r="M46" s="3"/>
      <c r="N46" s="3"/>
    </row>
    <row r="47" spans="2:14" x14ac:dyDescent="0.2">
      <c r="B47" s="3"/>
      <c r="C47" s="12">
        <v>9</v>
      </c>
      <c r="D47" s="24">
        <v>7.6737564660000004</v>
      </c>
      <c r="E47" s="25">
        <v>3.5085630110000001</v>
      </c>
      <c r="F47" s="24">
        <f t="shared" si="5"/>
        <v>25.528510946336908</v>
      </c>
      <c r="G47" s="39">
        <f t="shared" si="6"/>
        <v>0.99999999999181322</v>
      </c>
      <c r="H47" s="13">
        <v>1</v>
      </c>
      <c r="I47" s="26">
        <f t="shared" si="7"/>
        <v>-8.1867845835859043E-12</v>
      </c>
      <c r="J47" s="24">
        <f t="shared" si="8"/>
        <v>-6.282339113404146E-11</v>
      </c>
      <c r="K47" s="24">
        <f t="shared" si="9"/>
        <v>-2.8723849568994542E-11</v>
      </c>
      <c r="M47" s="3"/>
      <c r="N47" s="3"/>
    </row>
    <row r="48" spans="2:14" x14ac:dyDescent="0.2">
      <c r="B48" s="9" t="s">
        <v>28</v>
      </c>
      <c r="C48" s="32"/>
      <c r="D48" s="33"/>
      <c r="E48" s="34"/>
      <c r="F48" s="33"/>
      <c r="G48" s="33"/>
      <c r="H48" s="11"/>
      <c r="I48" s="46">
        <f>I37-D22*SUM(I38:I47)</f>
        <v>-1.4869070751447511</v>
      </c>
      <c r="J48" s="47">
        <f>J37-D22*SUM(J38:J47)</f>
        <v>1.0765295152662446E-2</v>
      </c>
      <c r="K48" s="47">
        <f>K37-D22*SUM(K38:K47)</f>
        <v>-4.8652344994279479</v>
      </c>
      <c r="M48" s="3"/>
      <c r="N48" s="3"/>
    </row>
    <row r="49" spans="2:14" x14ac:dyDescent="0.2">
      <c r="B49" s="3" t="s">
        <v>30</v>
      </c>
      <c r="C49" s="12">
        <v>0</v>
      </c>
      <c r="D49" s="24">
        <v>2.7810836000000001</v>
      </c>
      <c r="E49" s="25">
        <v>2.5505370030000001</v>
      </c>
      <c r="F49" s="24">
        <f t="shared" ref="F49:F58" si="10">$I$48+$J$48*D49+$K$48*E49</f>
        <v>-13.865928508409686</v>
      </c>
      <c r="G49" s="39">
        <f>1/(1+EXP(-F49))</f>
        <v>9.5083103672856395E-7</v>
      </c>
      <c r="H49" s="13">
        <v>0</v>
      </c>
      <c r="I49" s="26">
        <f>(G49-H49)*1</f>
        <v>9.5083103672856395E-7</v>
      </c>
      <c r="J49" s="24">
        <f>(G49-H49)*D49</f>
        <v>2.6443406026168068E-6</v>
      </c>
      <c r="K49" s="24">
        <f>(G49-H49)*E49</f>
        <v>2.4251297427770544E-6</v>
      </c>
      <c r="M49" s="3"/>
      <c r="N49" s="3"/>
    </row>
    <row r="50" spans="2:14" x14ac:dyDescent="0.2">
      <c r="B50" s="3"/>
      <c r="C50" s="12">
        <v>1</v>
      </c>
      <c r="D50" s="24">
        <v>1.465489372</v>
      </c>
      <c r="E50" s="25">
        <v>2.3621250759999999</v>
      </c>
      <c r="F50" s="24">
        <f t="shared" si="10"/>
        <v>-12.963423061231143</v>
      </c>
      <c r="G50" s="39">
        <f t="shared" ref="G50:G58" si="11">1/(1+EXP(-F50))</f>
        <v>2.3445304614714785E-6</v>
      </c>
      <c r="H50" s="13">
        <v>0</v>
      </c>
      <c r="I50" s="26">
        <f t="shared" ref="I50:I58" si="12">(G50-H50)*1</f>
        <v>2.3445304614714785E-6</v>
      </c>
      <c r="J50" s="24">
        <f t="shared" ref="J50:J58" si="13">(G50-H50)*D50</f>
        <v>3.4358844736167072E-6</v>
      </c>
      <c r="K50" s="24">
        <f t="shared" ref="K50:K58" si="14">(G50-H50)*E50</f>
        <v>5.5380741944876307E-6</v>
      </c>
      <c r="M50" s="3"/>
      <c r="N50" s="3"/>
    </row>
    <row r="51" spans="2:14" x14ac:dyDescent="0.2">
      <c r="B51" s="3"/>
      <c r="C51" s="12">
        <v>2</v>
      </c>
      <c r="D51" s="24">
        <v>3.3965616879999998</v>
      </c>
      <c r="E51" s="25">
        <v>4.4002935289999998</v>
      </c>
      <c r="F51" s="24">
        <f t="shared" si="10"/>
        <v>-22.858801970969559</v>
      </c>
      <c r="G51" s="39">
        <f t="shared" si="11"/>
        <v>1.1818121240577218E-10</v>
      </c>
      <c r="H51" s="13">
        <v>0</v>
      </c>
      <c r="I51" s="26">
        <f t="shared" si="12"/>
        <v>1.1818121240577218E-10</v>
      </c>
      <c r="J51" s="24">
        <f t="shared" si="13"/>
        <v>4.0140977829883608E-10</v>
      </c>
      <c r="K51" s="24">
        <f t="shared" si="14"/>
        <v>5.2003202419849387E-10</v>
      </c>
      <c r="M51" s="3"/>
      <c r="N51" s="3"/>
    </row>
    <row r="52" spans="2:14" x14ac:dyDescent="0.2">
      <c r="B52" s="3"/>
      <c r="C52" s="12">
        <v>3</v>
      </c>
      <c r="D52" s="24">
        <v>1.3880701900000001</v>
      </c>
      <c r="E52" s="25">
        <v>1.850220317</v>
      </c>
      <c r="F52" s="24">
        <f t="shared" si="10"/>
        <v>-10.473719807667702</v>
      </c>
      <c r="G52" s="39">
        <f t="shared" si="11"/>
        <v>2.8268906234653859E-5</v>
      </c>
      <c r="H52" s="13">
        <v>0</v>
      </c>
      <c r="I52" s="26">
        <f t="shared" si="12"/>
        <v>2.8268906234653859E-5</v>
      </c>
      <c r="J52" s="24">
        <f t="shared" si="13"/>
        <v>3.9239226048228172E-5</v>
      </c>
      <c r="K52" s="24">
        <f t="shared" si="14"/>
        <v>5.2303704654724541E-5</v>
      </c>
      <c r="M52" s="3"/>
      <c r="N52" s="3"/>
    </row>
    <row r="53" spans="2:14" x14ac:dyDescent="0.2">
      <c r="B53" s="3"/>
      <c r="C53" s="12">
        <v>4</v>
      </c>
      <c r="D53" s="24">
        <v>3.0640723200000002</v>
      </c>
      <c r="E53" s="25">
        <v>3.005305973</v>
      </c>
      <c r="F53" s="24">
        <f t="shared" si="10"/>
        <v>-16.075439733427324</v>
      </c>
      <c r="G53" s="39">
        <f t="shared" si="11"/>
        <v>1.0435786470068646E-7</v>
      </c>
      <c r="H53" s="13">
        <v>0</v>
      </c>
      <c r="I53" s="26">
        <f t="shared" si="12"/>
        <v>1.0435786470068646E-7</v>
      </c>
      <c r="J53" s="24">
        <f t="shared" si="13"/>
        <v>3.1976004460367848E-7</v>
      </c>
      <c r="K53" s="24">
        <f t="shared" si="14"/>
        <v>3.1362731411449888E-7</v>
      </c>
      <c r="M53" s="3"/>
      <c r="N53" s="3"/>
    </row>
    <row r="54" spans="2:14" x14ac:dyDescent="0.2">
      <c r="B54" s="3"/>
      <c r="C54" s="12">
        <v>5</v>
      </c>
      <c r="D54" s="24">
        <v>7.6275312140000002</v>
      </c>
      <c r="E54" s="25">
        <v>2.759262235</v>
      </c>
      <c r="F54" s="24">
        <f t="shared" si="10"/>
        <v>-14.829252269030562</v>
      </c>
      <c r="G54" s="38">
        <f t="shared" si="11"/>
        <v>3.6285859214772332E-7</v>
      </c>
      <c r="H54" s="13">
        <v>1</v>
      </c>
      <c r="I54" s="26">
        <f t="shared" si="12"/>
        <v>-0.99999963714140783</v>
      </c>
      <c r="J54" s="24">
        <f t="shared" si="13"/>
        <v>-7.6275284462847619</v>
      </c>
      <c r="K54" s="24">
        <f t="shared" si="14"/>
        <v>-2.7592612337779898</v>
      </c>
      <c r="M54" s="3"/>
      <c r="N54" s="3"/>
    </row>
    <row r="55" spans="2:14" x14ac:dyDescent="0.2">
      <c r="B55" s="3"/>
      <c r="C55" s="12">
        <v>6</v>
      </c>
      <c r="D55" s="24">
        <v>5.3324412480000003</v>
      </c>
      <c r="E55" s="25">
        <v>2.0886267749999998</v>
      </c>
      <c r="F55" s="24">
        <f t="shared" si="10"/>
        <v>-11.591160813384732</v>
      </c>
      <c r="G55" s="38">
        <f t="shared" si="11"/>
        <v>9.2473821175995841E-6</v>
      </c>
      <c r="H55" s="13">
        <v>1</v>
      </c>
      <c r="I55" s="26">
        <f t="shared" si="12"/>
        <v>-0.99999075261788239</v>
      </c>
      <c r="J55" s="24">
        <f t="shared" si="13"/>
        <v>-5.3323919368781603</v>
      </c>
      <c r="K55" s="24">
        <f t="shared" si="14"/>
        <v>-2.0886074606701102</v>
      </c>
      <c r="M55" s="3"/>
      <c r="N55" s="3"/>
    </row>
    <row r="56" spans="2:14" x14ac:dyDescent="0.2">
      <c r="B56" s="3"/>
      <c r="C56" s="12">
        <v>7</v>
      </c>
      <c r="D56" s="24">
        <v>6.9225967160000001</v>
      </c>
      <c r="E56" s="25">
        <v>1.77106367</v>
      </c>
      <c r="F56" s="24">
        <f t="shared" si="10"/>
        <v>-10.029023346241633</v>
      </c>
      <c r="G56" s="38">
        <f t="shared" si="11"/>
        <v>4.4099264816466802E-5</v>
      </c>
      <c r="H56" s="13">
        <v>1</v>
      </c>
      <c r="I56" s="26">
        <f t="shared" si="12"/>
        <v>-0.99995590073518348</v>
      </c>
      <c r="J56" s="24">
        <f t="shared" si="13"/>
        <v>-6.9222914345742037</v>
      </c>
      <c r="K56" s="24">
        <f t="shared" si="14"/>
        <v>-1.7709855673942096</v>
      </c>
      <c r="M56" s="3"/>
      <c r="N56" s="3"/>
    </row>
    <row r="57" spans="2:14" x14ac:dyDescent="0.2">
      <c r="B57" s="3"/>
      <c r="C57" s="12">
        <v>8</v>
      </c>
      <c r="D57" s="24">
        <v>8.6754186509999993</v>
      </c>
      <c r="E57" s="25">
        <v>-0.24206865490000001</v>
      </c>
      <c r="F57" s="24">
        <f t="shared" si="10"/>
        <v>-0.21579286174422507</v>
      </c>
      <c r="G57" s="38">
        <f t="shared" si="11"/>
        <v>0.44626016283569148</v>
      </c>
      <c r="H57" s="13">
        <v>1</v>
      </c>
      <c r="I57" s="26">
        <f t="shared" si="12"/>
        <v>-0.55373983716430852</v>
      </c>
      <c r="J57" s="24">
        <f t="shared" si="13"/>
        <v>-4.8039249111369449</v>
      </c>
      <c r="K57" s="24">
        <f t="shared" si="14"/>
        <v>0.13404305754690921</v>
      </c>
      <c r="M57" s="3"/>
      <c r="N57" s="3"/>
    </row>
    <row r="58" spans="2:14" x14ac:dyDescent="0.2">
      <c r="B58" s="3"/>
      <c r="C58" s="12">
        <v>9</v>
      </c>
      <c r="D58" s="24">
        <v>7.6737564660000004</v>
      </c>
      <c r="E58" s="25">
        <v>3.5085630110000001</v>
      </c>
      <c r="F58" s="24">
        <f t="shared" si="10"/>
        <v>-18.474278626392607</v>
      </c>
      <c r="G58" s="38">
        <f t="shared" si="11"/>
        <v>9.4781315321446252E-9</v>
      </c>
      <c r="H58" s="13">
        <v>1</v>
      </c>
      <c r="I58" s="26">
        <f t="shared" si="12"/>
        <v>-0.9999999905218685</v>
      </c>
      <c r="J58" s="24">
        <f t="shared" si="13"/>
        <v>-7.6737563932671273</v>
      </c>
      <c r="K58" s="24">
        <f t="shared" si="14"/>
        <v>-3.5085629777453784</v>
      </c>
    </row>
    <row r="59" spans="2:14" x14ac:dyDescent="0.2">
      <c r="B59" s="9" t="s">
        <v>28</v>
      </c>
      <c r="C59" s="32"/>
      <c r="D59" s="33"/>
      <c r="E59" s="34"/>
      <c r="F59" s="33"/>
      <c r="G59" s="33"/>
      <c r="H59" s="11"/>
      <c r="I59" s="46">
        <f>I48-D22*SUM(I49:I58)</f>
        <v>-0.12081074031368932</v>
      </c>
      <c r="J59" s="47">
        <f>J48-D22*SUM(J49:J58)</f>
        <v>9.7187195399112483</v>
      </c>
      <c r="K59" s="47">
        <f>K48-D22*SUM(K49:K58)</f>
        <v>-1.8672404191324956</v>
      </c>
    </row>
    <row r="60" spans="2:14" x14ac:dyDescent="0.2">
      <c r="B60" s="3" t="s">
        <v>31</v>
      </c>
      <c r="C60" s="12">
        <v>0</v>
      </c>
      <c r="D60" s="24">
        <v>2.7810836000000001</v>
      </c>
      <c r="E60" s="25">
        <v>2.5505370030000001</v>
      </c>
      <c r="F60" s="24">
        <f t="shared" ref="F60:F69" si="15">$I$59+$J$59*D60+$K$59*E60</f>
        <v>22.14529500263837</v>
      </c>
      <c r="G60" s="38">
        <f>1/(1+EXP(-F60))</f>
        <v>0.99999999975877607</v>
      </c>
      <c r="H60" s="13">
        <v>0</v>
      </c>
      <c r="I60" s="26">
        <f>(G60-H60)*1</f>
        <v>0.99999999975877607</v>
      </c>
      <c r="J60" s="24">
        <f>(G60-H60)*D60</f>
        <v>2.7810835993291363</v>
      </c>
      <c r="K60" s="24">
        <f>(G60-H60)*E60</f>
        <v>2.5505370023847496</v>
      </c>
    </row>
    <row r="61" spans="2:14" x14ac:dyDescent="0.2">
      <c r="B61" s="3"/>
      <c r="C61" s="12">
        <v>1</v>
      </c>
      <c r="D61" s="24">
        <v>1.465489372</v>
      </c>
      <c r="E61" s="25">
        <v>2.3621250759999999</v>
      </c>
      <c r="F61" s="24">
        <f t="shared" si="15"/>
        <v>9.711214037921355</v>
      </c>
      <c r="G61" s="38">
        <f t="shared" ref="G61:G69" si="16">1/(1+EXP(-F61))</f>
        <v>0.99993940357355504</v>
      </c>
      <c r="H61" s="13">
        <v>0</v>
      </c>
      <c r="I61" s="26">
        <f t="shared" ref="I61:I69" si="17">(G61-H61)*1</f>
        <v>0.99993940357355504</v>
      </c>
      <c r="J61" s="24">
        <f t="shared" ref="J61:J69" si="18">(G61-H61)*D61</f>
        <v>1.4654005685810636</v>
      </c>
      <c r="K61" s="24">
        <f t="shared" ref="K61:K69" si="19">(G61-H61)*E61</f>
        <v>2.3619819396615784</v>
      </c>
    </row>
    <row r="62" spans="2:14" x14ac:dyDescent="0.2">
      <c r="B62" s="3"/>
      <c r="C62" s="12">
        <v>2</v>
      </c>
      <c r="D62" s="24">
        <v>3.3965616879999998</v>
      </c>
      <c r="E62" s="25">
        <v>4.4002935289999998</v>
      </c>
      <c r="F62" s="24">
        <f t="shared" si="15"/>
        <v>24.673013771969877</v>
      </c>
      <c r="G62" s="38">
        <f t="shared" si="16"/>
        <v>0.99999999998074052</v>
      </c>
      <c r="H62" s="13">
        <v>0</v>
      </c>
      <c r="I62" s="26">
        <f t="shared" si="17"/>
        <v>0.99999999998074052</v>
      </c>
      <c r="J62" s="24">
        <f t="shared" si="18"/>
        <v>3.3965616879345837</v>
      </c>
      <c r="K62" s="24">
        <f t="shared" si="19"/>
        <v>4.4002935289152525</v>
      </c>
    </row>
    <row r="63" spans="2:14" x14ac:dyDescent="0.2">
      <c r="B63" s="3"/>
      <c r="C63" s="12">
        <v>3</v>
      </c>
      <c r="D63" s="24">
        <v>1.3880701900000001</v>
      </c>
      <c r="E63" s="25">
        <v>1.850220317</v>
      </c>
      <c r="F63" s="24">
        <f t="shared" si="15"/>
        <v>9.9146479778050907</v>
      </c>
      <c r="G63" s="38">
        <f t="shared" si="16"/>
        <v>0.99995055736363314</v>
      </c>
      <c r="H63" s="13">
        <v>0</v>
      </c>
      <c r="I63" s="26">
        <f t="shared" si="17"/>
        <v>0.99995055736363314</v>
      </c>
      <c r="J63" s="24">
        <f t="shared" si="18"/>
        <v>1.3880015601503441</v>
      </c>
      <c r="K63" s="24">
        <f t="shared" si="19"/>
        <v>1.850128837229668</v>
      </c>
    </row>
    <row r="64" spans="2:14" x14ac:dyDescent="0.2">
      <c r="B64" s="3"/>
      <c r="C64" s="12">
        <v>4</v>
      </c>
      <c r="D64" s="24">
        <v>3.0640723200000002</v>
      </c>
      <c r="E64" s="25">
        <v>3.005305973</v>
      </c>
      <c r="F64" s="24">
        <f t="shared" si="15"/>
        <v>24.04642000312559</v>
      </c>
      <c r="G64" s="38">
        <f t="shared" si="16"/>
        <v>0.99999999996396105</v>
      </c>
      <c r="H64" s="13">
        <v>0</v>
      </c>
      <c r="I64" s="26">
        <f t="shared" si="17"/>
        <v>0.99999999996396105</v>
      </c>
      <c r="J64" s="24">
        <f t="shared" si="18"/>
        <v>3.0640723198895743</v>
      </c>
      <c r="K64" s="24">
        <f t="shared" si="19"/>
        <v>3.005305972891692</v>
      </c>
    </row>
    <row r="65" spans="2:11" x14ac:dyDescent="0.2">
      <c r="B65" s="3"/>
      <c r="C65" s="12">
        <v>5</v>
      </c>
      <c r="D65" s="24">
        <v>7.6275312140000002</v>
      </c>
      <c r="E65" s="25">
        <v>2.759262235</v>
      </c>
      <c r="F65" s="24">
        <f t="shared" si="15"/>
        <v>68.856819938293214</v>
      </c>
      <c r="G65" s="39">
        <f t="shared" si="16"/>
        <v>1</v>
      </c>
      <c r="H65" s="13">
        <v>1</v>
      </c>
      <c r="I65" s="26">
        <f t="shared" si="17"/>
        <v>0</v>
      </c>
      <c r="J65" s="24">
        <f t="shared" si="18"/>
        <v>0</v>
      </c>
      <c r="K65" s="24">
        <f t="shared" si="19"/>
        <v>0</v>
      </c>
    </row>
    <row r="66" spans="2:11" x14ac:dyDescent="0.2">
      <c r="B66" s="3"/>
      <c r="C66" s="12">
        <v>6</v>
      </c>
      <c r="D66" s="24">
        <v>5.3324412480000003</v>
      </c>
      <c r="E66" s="25">
        <v>2.0886267749999998</v>
      </c>
      <c r="F66" s="24">
        <f t="shared" si="15"/>
        <v>47.803721877290286</v>
      </c>
      <c r="G66" s="39">
        <f t="shared" si="16"/>
        <v>1</v>
      </c>
      <c r="H66" s="13">
        <v>1</v>
      </c>
      <c r="I66" s="26">
        <f t="shared" si="17"/>
        <v>0</v>
      </c>
      <c r="J66" s="24">
        <f t="shared" si="18"/>
        <v>0</v>
      </c>
      <c r="K66" s="24">
        <f t="shared" si="19"/>
        <v>0</v>
      </c>
    </row>
    <row r="67" spans="2:11" x14ac:dyDescent="0.2">
      <c r="B67" s="3"/>
      <c r="C67" s="12">
        <v>7</v>
      </c>
      <c r="D67" s="24">
        <v>6.9225967160000001</v>
      </c>
      <c r="E67" s="25">
        <v>1.77106367</v>
      </c>
      <c r="F67" s="24">
        <f t="shared" si="15"/>
        <v>63.850963560919809</v>
      </c>
      <c r="G67" s="39">
        <f t="shared" si="16"/>
        <v>1</v>
      </c>
      <c r="H67" s="13">
        <v>1</v>
      </c>
      <c r="I67" s="26">
        <f t="shared" si="17"/>
        <v>0</v>
      </c>
      <c r="J67" s="24">
        <f t="shared" si="18"/>
        <v>0</v>
      </c>
      <c r="K67" s="24">
        <f t="shared" si="19"/>
        <v>0</v>
      </c>
    </row>
    <row r="68" spans="2:11" x14ac:dyDescent="0.2">
      <c r="B68" s="3"/>
      <c r="C68" s="12">
        <v>8</v>
      </c>
      <c r="D68" s="24">
        <v>8.6754186509999993</v>
      </c>
      <c r="E68" s="25">
        <v>-0.24206865490000001</v>
      </c>
      <c r="F68" s="24">
        <f t="shared" si="15"/>
        <v>84.645150396704807</v>
      </c>
      <c r="G68" s="39">
        <f t="shared" si="16"/>
        <v>1</v>
      </c>
      <c r="H68" s="13">
        <v>1</v>
      </c>
      <c r="I68" s="26">
        <f t="shared" si="17"/>
        <v>0</v>
      </c>
      <c r="J68" s="24">
        <f t="shared" si="18"/>
        <v>0</v>
      </c>
      <c r="K68" s="24">
        <f t="shared" si="19"/>
        <v>0</v>
      </c>
    </row>
    <row r="69" spans="2:11" x14ac:dyDescent="0.2">
      <c r="C69" s="12">
        <v>9</v>
      </c>
      <c r="D69" s="24">
        <v>7.6737564660000004</v>
      </c>
      <c r="E69" s="25">
        <v>3.5085630110000001</v>
      </c>
      <c r="F69" s="24">
        <f t="shared" si="15"/>
        <v>67.906945503108389</v>
      </c>
      <c r="G69" s="39">
        <f t="shared" si="16"/>
        <v>1</v>
      </c>
      <c r="H69" s="13">
        <v>1</v>
      </c>
      <c r="I69" s="26">
        <f t="shared" si="17"/>
        <v>0</v>
      </c>
      <c r="J69" s="24">
        <f t="shared" si="18"/>
        <v>0</v>
      </c>
      <c r="K69" s="24">
        <f t="shared" si="19"/>
        <v>0</v>
      </c>
    </row>
    <row r="70" spans="2:11" x14ac:dyDescent="0.2">
      <c r="B70" s="9" t="s">
        <v>28</v>
      </c>
      <c r="C70" s="32"/>
      <c r="D70" s="33"/>
      <c r="E70" s="34"/>
      <c r="F70" s="33"/>
      <c r="G70" s="33"/>
      <c r="H70" s="11"/>
      <c r="I70" s="46">
        <f>I59-D22*SUM(I60:I69)</f>
        <v>-1.6207777285058889</v>
      </c>
      <c r="J70" s="47">
        <f>J59-D22*SUM(J60:J69)</f>
        <v>6.0901836191458374</v>
      </c>
      <c r="K70" s="47">
        <f>K59-D22*SUM(K60:K69)</f>
        <v>-6.1177146034573777</v>
      </c>
    </row>
    <row r="71" spans="2:11" x14ac:dyDescent="0.2">
      <c r="B71" s="3" t="s">
        <v>32</v>
      </c>
      <c r="C71" s="12">
        <v>0</v>
      </c>
      <c r="D71" s="24">
        <v>2.7810836000000001</v>
      </c>
      <c r="E71" s="25">
        <v>2.5505370030000001</v>
      </c>
      <c r="F71" s="24">
        <f t="shared" ref="F71:F80" si="20">$I$70+$J$70*D71+$K$70*E71</f>
        <v>-0.28692541422226725</v>
      </c>
      <c r="G71" s="39">
        <f>1/(1+EXP(-F71))</f>
        <v>0.42875674263446661</v>
      </c>
      <c r="H71" s="13">
        <v>0</v>
      </c>
      <c r="I71" s="26">
        <f>(G71-H71)*1</f>
        <v>0.42875674263446661</v>
      </c>
      <c r="J71" s="24">
        <f>(G71-H71)*D71</f>
        <v>1.192408345330136</v>
      </c>
      <c r="K71" s="24">
        <f>(G71-H71)*E71</f>
        <v>1.0935599373749549</v>
      </c>
    </row>
    <row r="72" spans="2:11" x14ac:dyDescent="0.2">
      <c r="B72" s="3"/>
      <c r="C72" s="12">
        <v>1</v>
      </c>
      <c r="D72" s="24">
        <v>1.465489372</v>
      </c>
      <c r="E72" s="25">
        <v>2.3621250759999999</v>
      </c>
      <c r="F72" s="24">
        <f t="shared" si="20"/>
        <v>-7.1464854337572365</v>
      </c>
      <c r="G72" s="39">
        <f t="shared" ref="G72:G80" si="21">1/(1+EXP(-F72))</f>
        <v>7.8700752250786743E-4</v>
      </c>
      <c r="H72" s="13">
        <v>0</v>
      </c>
      <c r="I72" s="26">
        <f t="shared" ref="I72:I80" si="22">(G72-H72)*1</f>
        <v>7.8700752250786743E-4</v>
      </c>
      <c r="J72" s="24">
        <f t="shared" ref="J72:J80" si="23">(G72-H72)*D72</f>
        <v>1.1533511599193305E-3</v>
      </c>
      <c r="K72" s="24">
        <f t="shared" ref="K72:K80" si="24">(G72-H72)*E72</f>
        <v>1.859010203916468E-3</v>
      </c>
    </row>
    <row r="73" spans="2:11" x14ac:dyDescent="0.2">
      <c r="B73" s="3"/>
      <c r="C73" s="12">
        <v>2</v>
      </c>
      <c r="D73" s="24">
        <v>3.3965616879999998</v>
      </c>
      <c r="E73" s="25">
        <v>4.4002935289999998</v>
      </c>
      <c r="F73" s="24">
        <f t="shared" si="20"/>
        <v>-7.8548333566922537</v>
      </c>
      <c r="G73" s="39">
        <f t="shared" si="21"/>
        <v>3.8772231630341804E-4</v>
      </c>
      <c r="H73" s="13">
        <v>0</v>
      </c>
      <c r="I73" s="26">
        <f t="shared" si="22"/>
        <v>3.8772231630341804E-4</v>
      </c>
      <c r="J73" s="24">
        <f t="shared" si="23"/>
        <v>1.3169227651388074E-3</v>
      </c>
      <c r="K73" s="24">
        <f t="shared" si="24"/>
        <v>1.7060919994788216E-3</v>
      </c>
    </row>
    <row r="74" spans="2:11" x14ac:dyDescent="0.2">
      <c r="B74" s="3"/>
      <c r="C74" s="12">
        <v>3</v>
      </c>
      <c r="D74" s="24">
        <v>1.3880701900000001</v>
      </c>
      <c r="E74" s="25">
        <v>1.850220317</v>
      </c>
      <c r="F74" s="24">
        <f t="shared" si="20"/>
        <v>-4.4862952480676768</v>
      </c>
      <c r="G74" s="39">
        <f t="shared" si="21"/>
        <v>1.1136864010360133E-2</v>
      </c>
      <c r="H74" s="13">
        <v>0</v>
      </c>
      <c r="I74" s="26">
        <f t="shared" si="22"/>
        <v>1.1136864010360133E-2</v>
      </c>
      <c r="J74" s="24">
        <f t="shared" si="23"/>
        <v>1.5458748942864753E-2</v>
      </c>
      <c r="K74" s="24">
        <f t="shared" si="24"/>
        <v>2.0605652059634418E-2</v>
      </c>
    </row>
    <row r="75" spans="2:11" x14ac:dyDescent="0.2">
      <c r="B75" s="3"/>
      <c r="C75" s="12">
        <v>4</v>
      </c>
      <c r="D75" s="24">
        <v>3.0640723200000002</v>
      </c>
      <c r="E75" s="25">
        <v>3.005305973</v>
      </c>
      <c r="F75" s="24">
        <f t="shared" si="20"/>
        <v>-1.3456189162434882</v>
      </c>
      <c r="G75" s="39">
        <f t="shared" si="21"/>
        <v>0.20658754838994869</v>
      </c>
      <c r="H75" s="13">
        <v>0</v>
      </c>
      <c r="I75" s="26">
        <f t="shared" si="22"/>
        <v>0.20658754838994869</v>
      </c>
      <c r="J75" s="24">
        <f t="shared" si="23"/>
        <v>0.6329991886783024</v>
      </c>
      <c r="K75" s="24">
        <f t="shared" si="24"/>
        <v>0.62085879312373937</v>
      </c>
    </row>
    <row r="76" spans="2:11" x14ac:dyDescent="0.2">
      <c r="B76" s="3"/>
      <c r="C76" s="12">
        <v>5</v>
      </c>
      <c r="D76" s="24">
        <v>7.6275312140000002</v>
      </c>
      <c r="E76" s="25">
        <v>2.759262235</v>
      </c>
      <c r="F76" s="24">
        <f t="shared" si="20"/>
        <v>27.951909055692532</v>
      </c>
      <c r="G76" s="39">
        <f t="shared" si="21"/>
        <v>0.99999999999927458</v>
      </c>
      <c r="H76" s="13">
        <v>1</v>
      </c>
      <c r="I76" s="26">
        <f t="shared" si="22"/>
        <v>-7.2541972429007728E-13</v>
      </c>
      <c r="J76" s="24">
        <f t="shared" si="23"/>
        <v>-5.5331615902738386E-12</v>
      </c>
      <c r="K76" s="24">
        <f t="shared" si="24"/>
        <v>-2.0016232497577225E-12</v>
      </c>
    </row>
    <row r="77" spans="2:11" x14ac:dyDescent="0.2">
      <c r="B77" s="3"/>
      <c r="C77" s="12">
        <v>6</v>
      </c>
      <c r="D77" s="24">
        <v>5.3324412480000003</v>
      </c>
      <c r="E77" s="25">
        <v>2.0886267749999998</v>
      </c>
      <c r="F77" s="24">
        <f t="shared" si="20"/>
        <v>18.077146087531716</v>
      </c>
      <c r="G77" s="39">
        <f t="shared" si="21"/>
        <v>0.99999998590077643</v>
      </c>
      <c r="H77" s="13">
        <v>1</v>
      </c>
      <c r="I77" s="26">
        <f t="shared" si="22"/>
        <v>-1.4099223566432784E-8</v>
      </c>
      <c r="J77" s="24">
        <f t="shared" si="23"/>
        <v>-7.5183281310419846E-8</v>
      </c>
      <c r="K77" s="24">
        <f t="shared" si="24"/>
        <v>-2.94480158475625E-8</v>
      </c>
    </row>
    <row r="78" spans="2:11" x14ac:dyDescent="0.2">
      <c r="B78" s="3"/>
      <c r="C78" s="12">
        <v>7</v>
      </c>
      <c r="D78" s="24">
        <v>6.9225967160000001</v>
      </c>
      <c r="E78" s="25">
        <v>1.77106367</v>
      </c>
      <c r="F78" s="24">
        <f t="shared" si="20"/>
        <v>29.704245315618266</v>
      </c>
      <c r="G78" s="39">
        <f t="shared" si="21"/>
        <v>0.99999999999987432</v>
      </c>
      <c r="H78" s="13">
        <v>1</v>
      </c>
      <c r="I78" s="26">
        <f t="shared" si="22"/>
        <v>-1.2567724638756772E-13</v>
      </c>
      <c r="J78" s="24">
        <f t="shared" si="23"/>
        <v>-8.700128931184992E-13</v>
      </c>
      <c r="K78" s="24">
        <f t="shared" si="24"/>
        <v>-2.2258240522265993E-13</v>
      </c>
    </row>
    <row r="79" spans="2:11" x14ac:dyDescent="0.2">
      <c r="B79" s="3"/>
      <c r="C79" s="12">
        <v>8</v>
      </c>
      <c r="D79" s="24">
        <v>8.6754186509999993</v>
      </c>
      <c r="E79" s="25">
        <v>-0.24206865490000001</v>
      </c>
      <c r="F79" s="24">
        <f t="shared" si="20"/>
        <v>52.695021774167593</v>
      </c>
      <c r="G79" s="39">
        <f t="shared" si="21"/>
        <v>1</v>
      </c>
      <c r="H79" s="13">
        <v>1</v>
      </c>
      <c r="I79" s="26">
        <f t="shared" si="22"/>
        <v>0</v>
      </c>
      <c r="J79" s="24">
        <f t="shared" si="23"/>
        <v>0</v>
      </c>
      <c r="K79" s="24">
        <f t="shared" si="24"/>
        <v>0</v>
      </c>
    </row>
    <row r="80" spans="2:11" x14ac:dyDescent="0.2">
      <c r="B80" s="3"/>
      <c r="C80" s="12">
        <v>9</v>
      </c>
      <c r="D80" s="24">
        <v>7.6737564660000004</v>
      </c>
      <c r="E80" s="25">
        <v>3.5085630110000001</v>
      </c>
      <c r="F80" s="24">
        <f t="shared" si="20"/>
        <v>23.649421028496679</v>
      </c>
      <c r="G80" s="39">
        <f t="shared" si="21"/>
        <v>0.99999999994639732</v>
      </c>
      <c r="H80" s="13">
        <v>1</v>
      </c>
      <c r="I80" s="26">
        <f t="shared" si="22"/>
        <v>-5.3602677851927183E-11</v>
      </c>
      <c r="J80" s="24">
        <f t="shared" si="23"/>
        <v>-4.1133389576114125E-10</v>
      </c>
      <c r="K80" s="24">
        <f t="shared" si="24"/>
        <v>-1.8806837280182064E-10</v>
      </c>
    </row>
    <row r="81" spans="2:17" x14ac:dyDescent="0.2">
      <c r="B81" s="10" t="s">
        <v>28</v>
      </c>
      <c r="C81" s="32"/>
      <c r="D81" s="33"/>
      <c r="E81" s="34"/>
      <c r="F81" s="33"/>
      <c r="G81" s="33"/>
      <c r="H81" s="11"/>
      <c r="I81" s="46">
        <f>I70-D22*SUM(I71:I80)</f>
        <v>-1.8150744897218616</v>
      </c>
      <c r="J81" s="47">
        <f>J70-D22*SUM(J71:J80)</f>
        <v>5.5371826747632342</v>
      </c>
      <c r="K81" s="47">
        <f>K70-D22*SUM(K71:K80)</f>
        <v>-6.6392914399944027</v>
      </c>
    </row>
    <row r="82" spans="2:17" x14ac:dyDescent="0.2">
      <c r="B82" s="4" t="s">
        <v>33</v>
      </c>
      <c r="C82" s="12">
        <v>0</v>
      </c>
      <c r="D82" s="24">
        <v>2.7810836000000001</v>
      </c>
      <c r="E82" s="25">
        <v>2.5505370030000001</v>
      </c>
      <c r="F82" s="24">
        <f>$I$81+$J$81*D82+$K$81*E82</f>
        <v>-3.3494650541405786</v>
      </c>
      <c r="G82" s="39">
        <f>1/(1+EXP(-F82))</f>
        <v>3.3912686015645371E-2</v>
      </c>
      <c r="H82" s="13">
        <v>0</v>
      </c>
      <c r="I82" s="26">
        <f>(G82-H82)*1</f>
        <v>3.3912686015645371E-2</v>
      </c>
      <c r="J82" s="24">
        <f>(G82-H82)*D82</f>
        <v>9.4314014910060695E-2</v>
      </c>
      <c r="K82" s="24">
        <f>(G82-H82)*E82</f>
        <v>8.6495560554024159E-2</v>
      </c>
    </row>
    <row r="83" spans="2:17" x14ac:dyDescent="0.2">
      <c r="B83" s="3"/>
      <c r="C83" s="12">
        <v>1</v>
      </c>
      <c r="D83" s="24">
        <v>1.465489372</v>
      </c>
      <c r="E83" s="25">
        <v>2.3621250759999999</v>
      </c>
      <c r="F83" s="24">
        <f t="shared" ref="F83:F90" si="25">$I$70+$J$70*D83+$K$70*E83</f>
        <v>-7.1464854337572365</v>
      </c>
      <c r="G83" s="39">
        <f t="shared" ref="G83:G91" si="26">1/(1+EXP(-F83))</f>
        <v>7.8700752250786743E-4</v>
      </c>
      <c r="H83" s="13">
        <v>0</v>
      </c>
      <c r="I83" s="26">
        <f t="shared" ref="I83:I91" si="27">(G83-H83)*1</f>
        <v>7.8700752250786743E-4</v>
      </c>
      <c r="J83" s="24">
        <f t="shared" ref="J83:J91" si="28">(G83-H83)*D83</f>
        <v>1.1533511599193305E-3</v>
      </c>
      <c r="K83" s="24">
        <f t="shared" ref="K83:K91" si="29">(G83-H83)*E83</f>
        <v>1.859010203916468E-3</v>
      </c>
    </row>
    <row r="84" spans="2:17" x14ac:dyDescent="0.2">
      <c r="B84" s="3"/>
      <c r="C84" s="12">
        <v>2</v>
      </c>
      <c r="D84" s="24">
        <v>3.3965616879999998</v>
      </c>
      <c r="E84" s="25">
        <v>4.4002935289999998</v>
      </c>
      <c r="F84" s="24">
        <f t="shared" si="25"/>
        <v>-7.8548333566922537</v>
      </c>
      <c r="G84" s="39">
        <f t="shared" si="26"/>
        <v>3.8772231630341804E-4</v>
      </c>
      <c r="H84" s="13">
        <v>0</v>
      </c>
      <c r="I84" s="26">
        <f t="shared" si="27"/>
        <v>3.8772231630341804E-4</v>
      </c>
      <c r="J84" s="24">
        <f t="shared" si="28"/>
        <v>1.3169227651388074E-3</v>
      </c>
      <c r="K84" s="24">
        <f t="shared" si="29"/>
        <v>1.7060919994788216E-3</v>
      </c>
    </row>
    <row r="85" spans="2:17" x14ac:dyDescent="0.2">
      <c r="B85" s="3"/>
      <c r="C85" s="12">
        <v>3</v>
      </c>
      <c r="D85" s="24">
        <v>1.3880701900000001</v>
      </c>
      <c r="E85" s="25">
        <v>1.850220317</v>
      </c>
      <c r="F85" s="24">
        <f t="shared" si="25"/>
        <v>-4.4862952480676768</v>
      </c>
      <c r="G85" s="39">
        <f t="shared" si="26"/>
        <v>1.1136864010360133E-2</v>
      </c>
      <c r="H85" s="13">
        <v>0</v>
      </c>
      <c r="I85" s="26">
        <f t="shared" si="27"/>
        <v>1.1136864010360133E-2</v>
      </c>
      <c r="J85" s="24">
        <f t="shared" si="28"/>
        <v>1.5458748942864753E-2</v>
      </c>
      <c r="K85" s="24">
        <f t="shared" si="29"/>
        <v>2.0605652059634418E-2</v>
      </c>
    </row>
    <row r="86" spans="2:17" x14ac:dyDescent="0.2">
      <c r="B86" s="3"/>
      <c r="C86" s="12">
        <v>4</v>
      </c>
      <c r="D86" s="24">
        <v>3.0640723200000002</v>
      </c>
      <c r="E86" s="25">
        <v>3.005305973</v>
      </c>
      <c r="F86" s="24">
        <f t="shared" si="25"/>
        <v>-1.3456189162434882</v>
      </c>
      <c r="G86" s="39">
        <f t="shared" si="26"/>
        <v>0.20658754838994869</v>
      </c>
      <c r="H86" s="13">
        <v>0</v>
      </c>
      <c r="I86" s="26">
        <f t="shared" si="27"/>
        <v>0.20658754838994869</v>
      </c>
      <c r="J86" s="24">
        <f t="shared" si="28"/>
        <v>0.6329991886783024</v>
      </c>
      <c r="K86" s="24">
        <f t="shared" si="29"/>
        <v>0.62085879312373937</v>
      </c>
    </row>
    <row r="87" spans="2:17" x14ac:dyDescent="0.2">
      <c r="B87" s="3"/>
      <c r="C87" s="12">
        <v>5</v>
      </c>
      <c r="D87" s="24">
        <v>7.6275312140000002</v>
      </c>
      <c r="E87" s="25">
        <v>2.759262235</v>
      </c>
      <c r="F87" s="24">
        <f t="shared" si="25"/>
        <v>27.951909055692532</v>
      </c>
      <c r="G87" s="39">
        <f t="shared" si="26"/>
        <v>0.99999999999927458</v>
      </c>
      <c r="H87" s="13">
        <v>1</v>
      </c>
      <c r="I87" s="26">
        <f t="shared" si="27"/>
        <v>-7.2541972429007728E-13</v>
      </c>
      <c r="J87" s="24">
        <f t="shared" si="28"/>
        <v>-5.5331615902738386E-12</v>
      </c>
      <c r="K87" s="24">
        <f t="shared" si="29"/>
        <v>-2.0016232497577225E-12</v>
      </c>
    </row>
    <row r="88" spans="2:17" x14ac:dyDescent="0.2">
      <c r="B88" s="3"/>
      <c r="C88" s="12">
        <v>6</v>
      </c>
      <c r="D88" s="24">
        <v>5.3324412480000003</v>
      </c>
      <c r="E88" s="25">
        <v>2.0886267749999998</v>
      </c>
      <c r="F88" s="24">
        <f t="shared" si="25"/>
        <v>18.077146087531716</v>
      </c>
      <c r="G88" s="39">
        <f t="shared" si="26"/>
        <v>0.99999998590077643</v>
      </c>
      <c r="H88" s="13">
        <v>1</v>
      </c>
      <c r="I88" s="26">
        <f t="shared" si="27"/>
        <v>-1.4099223566432784E-8</v>
      </c>
      <c r="J88" s="24">
        <f t="shared" si="28"/>
        <v>-7.5183281310419846E-8</v>
      </c>
      <c r="K88" s="24">
        <f t="shared" si="29"/>
        <v>-2.94480158475625E-8</v>
      </c>
    </row>
    <row r="89" spans="2:17" x14ac:dyDescent="0.2">
      <c r="B89" s="3"/>
      <c r="C89" s="12">
        <v>7</v>
      </c>
      <c r="D89" s="24">
        <v>6.9225967160000001</v>
      </c>
      <c r="E89" s="25">
        <v>1.77106367</v>
      </c>
      <c r="F89" s="24">
        <f t="shared" si="25"/>
        <v>29.704245315618266</v>
      </c>
      <c r="G89" s="39">
        <f t="shared" si="26"/>
        <v>0.99999999999987432</v>
      </c>
      <c r="H89" s="13">
        <v>1</v>
      </c>
      <c r="I89" s="26">
        <f t="shared" si="27"/>
        <v>-1.2567724638756772E-13</v>
      </c>
      <c r="J89" s="24">
        <f t="shared" si="28"/>
        <v>-8.700128931184992E-13</v>
      </c>
      <c r="K89" s="24">
        <f t="shared" si="29"/>
        <v>-2.2258240522265993E-13</v>
      </c>
    </row>
    <row r="90" spans="2:17" x14ac:dyDescent="0.2">
      <c r="B90" s="3"/>
      <c r="C90" s="12">
        <v>8</v>
      </c>
      <c r="D90" s="24">
        <v>8.6754186509999993</v>
      </c>
      <c r="E90" s="25">
        <v>-0.24206865490000001</v>
      </c>
      <c r="F90" s="24">
        <f t="shared" si="25"/>
        <v>52.695021774167593</v>
      </c>
      <c r="G90" s="39">
        <f t="shared" si="26"/>
        <v>1</v>
      </c>
      <c r="H90" s="13">
        <v>1</v>
      </c>
      <c r="I90" s="26">
        <f t="shared" si="27"/>
        <v>0</v>
      </c>
      <c r="J90" s="24">
        <f t="shared" si="28"/>
        <v>0</v>
      </c>
      <c r="K90" s="24">
        <f t="shared" si="29"/>
        <v>0</v>
      </c>
    </row>
    <row r="91" spans="2:17" x14ac:dyDescent="0.2">
      <c r="B91" s="3"/>
      <c r="C91" s="12">
        <v>9</v>
      </c>
      <c r="D91" s="24">
        <v>7.6737564660000004</v>
      </c>
      <c r="E91" s="25">
        <v>3.5085630110000001</v>
      </c>
      <c r="F91" s="24">
        <f>$I$81+$J$81*D91+$K$81*E91</f>
        <v>17.381544498552397</v>
      </c>
      <c r="G91" s="39">
        <f t="shared" si="26"/>
        <v>0.99999997173225752</v>
      </c>
      <c r="H91" s="13">
        <v>1</v>
      </c>
      <c r="I91" s="26">
        <f t="shared" si="27"/>
        <v>-2.8267742480103664E-8</v>
      </c>
      <c r="J91" s="24">
        <f t="shared" si="28"/>
        <v>-2.1691977163591838E-7</v>
      </c>
      <c r="K91" s="24">
        <f t="shared" si="29"/>
        <v>-9.917915567016512E-8</v>
      </c>
    </row>
    <row r="92" spans="2:17" x14ac:dyDescent="0.2">
      <c r="B92" s="10" t="s">
        <v>28</v>
      </c>
      <c r="C92" s="32"/>
      <c r="D92" s="36"/>
      <c r="E92" s="32"/>
      <c r="F92" s="36"/>
      <c r="G92" s="36"/>
      <c r="H92" s="11"/>
      <c r="I92" s="46">
        <f>I81-D22*SUM(I82:I91)</f>
        <v>-1.8909180254879461</v>
      </c>
      <c r="J92" s="47">
        <f>J81-D22*SUM(J82:J91)</f>
        <v>5.3136100944591851</v>
      </c>
      <c r="K92" s="47">
        <f>K81-D22*SUM(K82:K91)</f>
        <v>-6.8587489337878216</v>
      </c>
    </row>
    <row r="93" spans="2:17" x14ac:dyDescent="0.2">
      <c r="B93" s="3"/>
      <c r="C93" s="3"/>
    </row>
    <row r="94" spans="2:17" x14ac:dyDescent="0.2">
      <c r="B94" s="3"/>
      <c r="C94" s="3"/>
    </row>
    <row r="95" spans="2:17" x14ac:dyDescent="0.2">
      <c r="B95" s="3"/>
      <c r="C95" s="3"/>
    </row>
    <row r="96" spans="2:17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2:17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</row>
    <row r="98" spans="2:17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</row>
    <row r="99" spans="2:17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</row>
    <row r="100" spans="2:17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</row>
    <row r="101" spans="2:17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</row>
    <row r="102" spans="2:17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</row>
    <row r="103" spans="2:17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</row>
    <row r="104" spans="2:17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</row>
    <row r="105" spans="2:17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</row>
    <row r="106" spans="2:17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</row>
    <row r="107" spans="2:17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</row>
    <row r="108" spans="2:17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</row>
    <row r="109" spans="2:17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</row>
    <row r="110" spans="2:17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</row>
    <row r="111" spans="2:17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</row>
    <row r="112" spans="2:17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</row>
    <row r="113" spans="2:17" x14ac:dyDescent="0.2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</row>
    <row r="114" spans="2:17" x14ac:dyDescent="0.2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</row>
    <row r="115" spans="2:17" x14ac:dyDescent="0.2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</row>
    <row r="116" spans="2:17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</row>
    <row r="117" spans="2:17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</row>
    <row r="118" spans="2:17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</row>
    <row r="119" spans="2:17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</row>
    <row r="120" spans="2:17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2:17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2:17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2:17" x14ac:dyDescent="0.2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2:17" x14ac:dyDescent="0.2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5" spans="2:17" x14ac:dyDescent="0.2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</row>
    <row r="126" spans="2:17" x14ac:dyDescent="0.2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</row>
    <row r="127" spans="2:17" x14ac:dyDescent="0.2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</row>
    <row r="128" spans="2:17" x14ac:dyDescent="0.2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</row>
    <row r="129" spans="2:17" x14ac:dyDescent="0.2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</row>
    <row r="130" spans="2:17" x14ac:dyDescent="0.2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</row>
  </sheetData>
  <mergeCells count="3">
    <mergeCell ref="I25:K25"/>
    <mergeCell ref="G22:H22"/>
    <mergeCell ref="G23:H23"/>
  </mergeCells>
  <pageMargins left="0.75" right="0.75" top="1" bottom="1" header="0.5" footer="0.5"/>
  <pageSetup paperSize="9" orientation="portrait" horizontalDpi="4294967292" verticalDpi="4294967292"/>
  <ignoredErrors>
    <ignoredError sqref="I37:K37" 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lambda</vt:lpstr>
    </vt:vector>
  </TitlesOfParts>
  <Company>Laboratoire d'Informatique de Grenoble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Mulhem</dc:creator>
  <cp:lastModifiedBy>Microsoft Office User</cp:lastModifiedBy>
  <dcterms:created xsi:type="dcterms:W3CDTF">2016-10-06T11:36:00Z</dcterms:created>
  <dcterms:modified xsi:type="dcterms:W3CDTF">2021-10-27T12:37:27Z</dcterms:modified>
</cp:coreProperties>
</file>